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9204" windowHeight="11370" tabRatio="727" activeTab="11"/>
  </bookViews>
  <sheets>
    <sheet name="Indemnités kilométriques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" sheetId="10" r:id="rId10"/>
    <sheet name="Oct" sheetId="11" r:id="rId11"/>
    <sheet name="Nov" sheetId="12" r:id="rId12"/>
    <sheet name="Dec" sheetId="13" r:id="rId13"/>
    <sheet name="Feuil2" sheetId="14" state="hidden" r:id="rId14"/>
    <sheet name="Fiscal" sheetId="15" state="hidden" r:id="rId15"/>
  </sheets>
  <definedNames>
    <definedName name="absences">'Feuil2'!$X$1:$X$9</definedName>
    <definedName name="accueil">'Feuil2'!$AW$1:$AW$7</definedName>
    <definedName name="annee">'Feuil2'!$J$1:$J$12</definedName>
    <definedName name="cv">'Fiscal'!$A$2:$A$10</definedName>
    <definedName name="fiscal">'Feuil2'!$CC$1:$CC$10</definedName>
    <definedName name="km_public">'Fiscal'!$G$1:$G$3</definedName>
    <definedName name="mois">'Feuil2'!$A$1:$A$12</definedName>
    <definedName name="repas">'Feuil2'!$AG$1:$AG$4</definedName>
    <definedName name="taux">'Feuil2'!$BU$1:$BU$7</definedName>
    <definedName name="_xlnm.Print_Area" localSheetId="8">'Août'!$B$1:$U$39</definedName>
    <definedName name="_xlnm.Print_Area" localSheetId="4">'Avril'!$B$1:$U$39</definedName>
    <definedName name="_xlnm.Print_Area" localSheetId="12">'Dec'!$B$1:$U$39</definedName>
    <definedName name="_xlnm.Print_Area" localSheetId="2">'Février'!$B$1:$U$39</definedName>
    <definedName name="_xlnm.Print_Area" localSheetId="1">'Janvier'!$B$1:$U$39</definedName>
    <definedName name="_xlnm.Print_Area" localSheetId="7">'Juillet'!$B$1:$U$39</definedName>
    <definedName name="_xlnm.Print_Area" localSheetId="6">'Juin'!$B$1:$U$39</definedName>
    <definedName name="_xlnm.Print_Area" localSheetId="5">'Mai'!$B$1:$U$39</definedName>
    <definedName name="_xlnm.Print_Area" localSheetId="3">'Mars'!$B$1:$U$39</definedName>
    <definedName name="_xlnm.Print_Area" localSheetId="11">'Nov'!$B$1:$U$39</definedName>
    <definedName name="_xlnm.Print_Area" localSheetId="10">'Oct'!$B$1:$U$39</definedName>
    <definedName name="_xlnm.Print_Area" localSheetId="9">'Sept'!$B$1:$U$39</definedName>
  </definedNames>
  <calcPr fullCalcOnLoad="1"/>
</workbook>
</file>

<file path=xl/comments1.xml><?xml version="1.0" encoding="utf-8"?>
<comments xmlns="http://schemas.openxmlformats.org/spreadsheetml/2006/main">
  <authors>
    <author>unsa</author>
  </authors>
  <commentList>
    <comment ref="C31" authorId="0">
      <text>
        <r>
          <rPr>
            <b/>
            <sz val="9"/>
            <rFont val="Tahoma"/>
            <family val="2"/>
          </rPr>
          <t>Saisir l'année</t>
        </r>
      </text>
    </comment>
  </commentList>
</comments>
</file>

<file path=xl/comments10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11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12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13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2.xml><?xml version="1.0" encoding="utf-8"?>
<comments xmlns="http://schemas.openxmlformats.org/spreadsheetml/2006/main">
  <authors>
    <author>unsa</author>
    <author>Marie No?lle PETITGAS</author>
  </authors>
  <commentLis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3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4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5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6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7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8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comments9.xml><?xml version="1.0" encoding="utf-8"?>
<comments xmlns="http://schemas.openxmlformats.org/spreadsheetml/2006/main">
  <authors>
    <author>unsa</author>
    <author>Marie No?lle PETITGAS</author>
  </authors>
  <commentList>
    <comment ref="B1" authorId="0">
      <text>
        <r>
          <rPr>
            <sz val="9"/>
            <rFont val="Tahoma"/>
            <family val="2"/>
          </rPr>
          <t xml:space="preserve">Saisir l'année
L'outil est formaté jusqu'en 2026
</t>
        </r>
      </text>
    </comment>
    <comment ref="D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G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J1" authorId="1">
      <text>
        <r>
          <rPr>
            <sz val="9"/>
            <rFont val="Tahoma"/>
            <family val="2"/>
          </rPr>
          <t xml:space="preserve">Saisir la période d'accueil </t>
        </r>
      </text>
    </comment>
    <comment ref="T2" authorId="0">
      <text>
        <r>
          <rPr>
            <b/>
            <sz val="9"/>
            <rFont val="Tahoma"/>
            <family val="2"/>
          </rPr>
          <t xml:space="preserve">Saisir selon le barème retenu et défini au contrat de travail </t>
        </r>
        <r>
          <rPr>
            <sz val="9"/>
            <rFont val="Tahoma"/>
            <family val="2"/>
          </rPr>
          <t xml:space="preserve">
Puissance du véhicule Montant minimum (Barème de la fonction publique)            -   Montant maximum (Barème fiscal)</t>
        </r>
        <r>
          <rPr>
            <b/>
            <sz val="9"/>
            <rFont val="Tahoma"/>
            <family val="2"/>
          </rPr>
          <t xml:space="preserve">
                              jusqu'à 2 000 km/an  -  de 2 001 à 10 000 km/an   -     jusqu'à 5 000 km  </t>
        </r>
        <r>
          <rPr>
            <sz val="9"/>
            <rFont val="Tahoma"/>
            <family val="2"/>
          </rPr>
          <t xml:space="preserve">
      3 CV                             0.25                   0.31                                           0.410
      4 CV                             0.25                   0.31                                           0.493
      5 CV                             0.25                   0.31                                           0.543
      6 CV                             0.32                   0.39                                           0.568
      7 CV                             0.32                   0.39                                           0.595
</t>
        </r>
      </text>
    </comment>
    <comment ref="D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E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H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" authorId="1">
      <text>
        <r>
          <rPr>
            <sz val="9"/>
            <rFont val="Tahoma"/>
            <family val="2"/>
          </rPr>
          <t>Insérer les heures en format xx:xx exclusivement</t>
        </r>
        <r>
          <rPr>
            <b/>
            <sz val="9"/>
            <rFont val="Tahoma"/>
            <family val="2"/>
          </rPr>
          <t xml:space="preserve"> 
</t>
        </r>
      </text>
    </comment>
    <comment ref="K3" authorId="1">
      <text>
        <r>
          <rPr>
            <sz val="9"/>
            <rFont val="Tahoma"/>
            <family val="2"/>
          </rPr>
          <t xml:space="preserve">Insérer les heures en format xx:xx exclusivement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sz val="10"/>
            <color indexed="8"/>
            <rFont val="Calibri"/>
            <family val="2"/>
          </rPr>
          <t>Le texte se transforme automatiquement en fonction du taux choisi.
La somme "0" est normal.</t>
        </r>
      </text>
    </comment>
    <comment ref="U4" authorId="0">
      <text>
        <r>
          <rPr>
            <sz val="9"/>
            <rFont val="Tahoma"/>
            <family val="2"/>
          </rPr>
          <t xml:space="preserve">Saisir votre taux  si celui-ci est différent de la colonne ci-contre.
</t>
        </r>
      </text>
    </comment>
    <comment ref="O5" authorId="1">
      <text>
        <r>
          <rPr>
            <sz val="9"/>
            <rFont val="Tahoma"/>
            <family val="2"/>
          </rPr>
          <t xml:space="preserve">Saisir pour chaque jour l'état de présence ou le motif d'absence correspondant. </t>
        </r>
      </text>
    </comment>
  </commentList>
</comments>
</file>

<file path=xl/sharedStrings.xml><?xml version="1.0" encoding="utf-8"?>
<sst xmlns="http://schemas.openxmlformats.org/spreadsheetml/2006/main" count="511" uniqueCount="85">
  <si>
    <t>Total heures</t>
  </si>
  <si>
    <t>Nuit</t>
  </si>
  <si>
    <t>Repas</t>
  </si>
  <si>
    <t>4 cv</t>
  </si>
  <si>
    <t>5 cv</t>
  </si>
  <si>
    <t>Distances</t>
  </si>
  <si>
    <t>Nom prénom enfant</t>
  </si>
  <si>
    <t>État présence et absence journalier</t>
  </si>
  <si>
    <t>Absence non justifiée ENF</t>
  </si>
  <si>
    <t>Absence non justifiée AM</t>
  </si>
  <si>
    <t>Congés AM</t>
  </si>
  <si>
    <t>Arrêt maladie AM</t>
  </si>
  <si>
    <t>Repos compensateur</t>
  </si>
  <si>
    <r>
      <t>Maladie enfant ACM</t>
    </r>
    <r>
      <rPr>
        <sz val="11"/>
        <color indexed="10"/>
        <rFont val="Calibri"/>
        <family val="2"/>
      </rPr>
      <t>*</t>
    </r>
  </si>
  <si>
    <r>
      <t>Maladie enfant SCM</t>
    </r>
    <r>
      <rPr>
        <sz val="11"/>
        <color indexed="10"/>
        <rFont val="Calibri"/>
        <family val="2"/>
      </rPr>
      <t>*</t>
    </r>
  </si>
  <si>
    <t>Présence ENF</t>
  </si>
  <si>
    <t>Congés sans solde AM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</si>
  <si>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</si>
  <si>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</si>
  <si>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</si>
  <si>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</si>
  <si>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</si>
  <si>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</si>
  <si>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</si>
  <si>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</si>
  <si>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</si>
  <si>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</si>
  <si>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</si>
  <si>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</si>
  <si>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Midi</t>
  </si>
  <si>
    <t>Soir</t>
  </si>
  <si>
    <t>Puissance fiscale</t>
  </si>
  <si>
    <t>6 cv</t>
  </si>
  <si>
    <t>Fiscal</t>
  </si>
  <si>
    <t xml:space="preserve">7 cv </t>
  </si>
  <si>
    <t>8 cv</t>
  </si>
  <si>
    <t>10 cv</t>
  </si>
  <si>
    <t>9 cv</t>
  </si>
  <si>
    <t xml:space="preserve">3 cv </t>
  </si>
  <si>
    <t>2 cv</t>
  </si>
  <si>
    <t>Somme de Jusqu'à 2000 Km</t>
  </si>
  <si>
    <t>Somme de De 2 001 à 10 000 km</t>
  </si>
  <si>
    <t>Somme de Plus de 10 000 km</t>
  </si>
  <si>
    <t>Indemnités kms</t>
  </si>
  <si>
    <t>Barêmes</t>
  </si>
  <si>
    <t>Entretiens</t>
  </si>
  <si>
    <t>Gouters</t>
  </si>
  <si>
    <t xml:space="preserve">Journée entière </t>
  </si>
  <si>
    <t xml:space="preserve">Après-midi </t>
  </si>
  <si>
    <t>Nombres d'heures prévues dans la mensualisation :</t>
  </si>
  <si>
    <t>*ACM=Avec Certificat Médical;'*SMC=Sans Certificat Médical;ENF=Enfant;AM=Assistant Maternel</t>
  </si>
  <si>
    <t xml:space="preserve">Signature(s) de l'employeur </t>
  </si>
  <si>
    <t>Arrivées</t>
  </si>
  <si>
    <t>Départs</t>
  </si>
  <si>
    <t>Totaux</t>
  </si>
  <si>
    <t>Hrs complémentaires</t>
  </si>
  <si>
    <t>Hrs supplémentaires</t>
  </si>
  <si>
    <t>Calendrier mensuel:</t>
  </si>
  <si>
    <t xml:space="preserve">Attention cela s'adresse aux personnes gérants cet outil  , pensez à vérifier les formules du fichier pour prolonger les années ou modifier les taux fiscaux , </t>
  </si>
  <si>
    <t xml:space="preserve">Enfin si vous ne savez pas comment faire abstenez vous de modifier les colonnes contenant les informations , le fichier xls risque de perdre de sa fonctionnalité </t>
  </si>
  <si>
    <t>Kms/An</t>
  </si>
  <si>
    <t xml:space="preserve">2 001 à 10 000 </t>
  </si>
  <si>
    <t xml:space="preserve">Jusqu'à 5000 </t>
  </si>
  <si>
    <t>&gt;10000</t>
  </si>
  <si>
    <t>Autres Taux</t>
  </si>
  <si>
    <t>Barêmes fiscal</t>
  </si>
  <si>
    <t>Barêmes fiscal fonction PUBLIC</t>
  </si>
  <si>
    <t xml:space="preserve">Mois </t>
  </si>
  <si>
    <t>BAREMES KILOMETRIQUE</t>
  </si>
  <si>
    <t>Kilométres par an</t>
  </si>
  <si>
    <t xml:space="preserve"> jusqu'à 5 000 km  </t>
  </si>
  <si>
    <t>0.595</t>
  </si>
  <si>
    <t xml:space="preserve"> 0.568</t>
  </si>
  <si>
    <t xml:space="preserve"> 0.543</t>
  </si>
  <si>
    <t xml:space="preserve">                              jusqu'à 2 000 km/an  -  de 2 001 à 10 000 km/an   </t>
  </si>
  <si>
    <t>Montant maximum (Barème fiscal)</t>
  </si>
  <si>
    <r>
      <t>Puissance</t>
    </r>
    <r>
      <rPr>
        <sz val="9"/>
        <rFont val="Calibri"/>
        <family val="2"/>
      </rPr>
      <t xml:space="preserve"> du</t>
    </r>
    <r>
      <rPr>
        <sz val="10"/>
        <rFont val="Calibri"/>
        <family val="2"/>
      </rPr>
      <t xml:space="preserve"> véhicule Montant minimum (Barème de la fonction publique)           </t>
    </r>
  </si>
  <si>
    <t xml:space="preserve">      4 CV                                  0.25                                                                0.31                                          </t>
  </si>
  <si>
    <t xml:space="preserve">      6 CV                                  0.32                                                                0.39                                          </t>
  </si>
  <si>
    <t xml:space="preserve">      7 CV                                  0.32                                                                0.39                                           </t>
  </si>
  <si>
    <t xml:space="preserve">      5 CV                                  0.25                                                                0.31                                     </t>
  </si>
  <si>
    <t>Calculé  par an ,le barème sera  réajusté par mois conformément aux tableaux ci-joint</t>
  </si>
  <si>
    <t>Année</t>
  </si>
  <si>
    <t>Matin</t>
  </si>
  <si>
    <t xml:space="preserve">      3 CV                                  0.25                                                               0.31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</si>
</sst>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"/>
    <numFmt numFmtId="165" formatCode="0.00&quot; hrs&quot;"/>
    <numFmt numFmtId="166" formatCode="[h]:mm"/>
    <numFmt numFmtId="167" formatCode="h:mm;@"/>
    <numFmt numFmtId="168" formatCode="0.000"/>
    <numFmt numFmtId="169" formatCode="0.00&quot; Kms&quot;"/>
  </numFmts>
  <fonts count="8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43"/>
      <name val="Arial"/>
      <family val="2"/>
    </font>
    <font>
      <sz val="11"/>
      <color indexed="8"/>
      <name val="Calibri Light"/>
      <family val="2"/>
    </font>
    <font>
      <sz val="14"/>
      <color indexed="8"/>
      <name val="Calibri Light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4"/>
      <color indexed="10"/>
      <name val="Arial Narrow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9"/>
      <color rgb="FF3B3B3B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11"/>
      <color rgb="FFFFFF99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 Narrow"/>
      <family val="2"/>
    </font>
    <font>
      <sz val="14"/>
      <color theme="1"/>
      <name val="Calibri Light"/>
      <family val="2"/>
    </font>
    <font>
      <sz val="11"/>
      <color rgb="FF000000"/>
      <name val="Calibri Light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87FF"/>
        <bgColor indexed="64"/>
      </patternFill>
    </fill>
    <fill>
      <patternFill patternType="solid">
        <fgColor rgb="FFDDD8CF"/>
        <bgColor indexed="64"/>
      </patternFill>
    </fill>
    <fill>
      <patternFill patternType="solid">
        <fgColor rgb="FFF0ECE5"/>
        <bgColor indexed="64"/>
      </patternFill>
    </fill>
    <fill>
      <patternFill patternType="solid">
        <fgColor rgb="FFF5F4F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FF99"/>
      </patternFill>
    </fill>
    <fill>
      <patternFill patternType="solid">
        <fgColor rgb="FFFFFF8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/>
      <top/>
      <bottom style="thin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dashed"/>
      <right style="dashed"/>
      <top style="dashed"/>
      <bottom style="dashed"/>
    </border>
    <border>
      <left style="thin"/>
      <right style="thin"/>
      <top/>
      <bottom/>
    </border>
    <border>
      <left style="dashed"/>
      <right style="hair"/>
      <top style="hair"/>
      <bottom style="hair"/>
    </border>
    <border>
      <left style="dashed"/>
      <right style="dashed"/>
      <top style="hair"/>
      <bottom style="dashed"/>
    </border>
    <border>
      <left/>
      <right/>
      <top/>
      <bottom style="thin">
        <color theme="4" tint="0.39998000860214233"/>
      </bottom>
    </border>
    <border>
      <left style="thin"/>
      <right/>
      <top/>
      <bottom/>
    </border>
    <border>
      <left style="thin"/>
      <right/>
      <top style="hair"/>
      <bottom/>
    </border>
    <border>
      <left style="dashed"/>
      <right style="dashed"/>
      <top style="dashed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 applyProtection="1">
      <alignment/>
      <protection hidden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0" fontId="68" fillId="34" borderId="11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 wrapText="1"/>
    </xf>
    <xf numFmtId="20" fontId="3" fillId="37" borderId="12" xfId="50" applyNumberFormat="1" applyFont="1" applyFill="1" applyBorder="1" applyAlignment="1" applyProtection="1">
      <alignment horizontal="center" vertical="center"/>
      <protection locked="0"/>
    </xf>
    <xf numFmtId="20" fontId="3" fillId="38" borderId="12" xfId="5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39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6" fontId="69" fillId="39" borderId="14" xfId="0" applyNumberFormat="1" applyFont="1" applyFill="1" applyBorder="1" applyAlignment="1">
      <alignment horizontal="center"/>
    </xf>
    <xf numFmtId="20" fontId="3" fillId="37" borderId="15" xfId="50" applyNumberFormat="1" applyFont="1" applyFill="1" applyBorder="1" applyAlignment="1" applyProtection="1">
      <alignment horizontal="center" vertical="center"/>
      <protection locked="0"/>
    </xf>
    <xf numFmtId="0" fontId="70" fillId="6" borderId="16" xfId="0" applyFont="1" applyFill="1" applyBorder="1" applyAlignment="1" applyProtection="1">
      <alignment horizontal="center" vertical="center"/>
      <protection locked="0"/>
    </xf>
    <xf numFmtId="0" fontId="70" fillId="6" borderId="12" xfId="0" applyFont="1" applyFill="1" applyBorder="1" applyAlignment="1" applyProtection="1">
      <alignment horizontal="center" vertical="center"/>
      <protection locked="0"/>
    </xf>
    <xf numFmtId="20" fontId="3" fillId="37" borderId="17" xfId="50" applyNumberFormat="1" applyFont="1" applyFill="1" applyBorder="1" applyAlignment="1" applyProtection="1">
      <alignment horizontal="center" vertical="center"/>
      <protection locked="0"/>
    </xf>
    <xf numFmtId="20" fontId="3" fillId="38" borderId="17" xfId="50" applyNumberFormat="1" applyFont="1" applyFill="1" applyBorder="1" applyAlignment="1" applyProtection="1">
      <alignment horizontal="center" vertical="center"/>
      <protection hidden="1"/>
    </xf>
    <xf numFmtId="164" fontId="0" fillId="39" borderId="13" xfId="0" applyNumberFormat="1" applyFont="1" applyFill="1" applyBorder="1" applyAlignment="1" applyProtection="1">
      <alignment horizontal="center" vertical="center"/>
      <protection hidden="1"/>
    </xf>
    <xf numFmtId="167" fontId="3" fillId="37" borderId="12" xfId="50" applyNumberFormat="1" applyFont="1" applyFill="1" applyBorder="1" applyAlignment="1" applyProtection="1">
      <alignment horizontal="center" vertical="top"/>
      <protection locked="0"/>
    </xf>
    <xf numFmtId="167" fontId="0" fillId="6" borderId="12" xfId="0" applyNumberFormat="1" applyFont="1" applyFill="1" applyBorder="1" applyAlignment="1" applyProtection="1">
      <alignment horizontal="center" vertical="top"/>
      <protection locked="0"/>
    </xf>
    <xf numFmtId="167" fontId="0" fillId="6" borderId="17" xfId="0" applyNumberFormat="1" applyFont="1" applyFill="1" applyBorder="1" applyAlignment="1" applyProtection="1">
      <alignment horizontal="center" vertical="top"/>
      <protection locked="0"/>
    </xf>
    <xf numFmtId="167" fontId="0" fillId="6" borderId="18" xfId="0" applyNumberFormat="1" applyFont="1" applyFill="1" applyBorder="1" applyAlignment="1" applyProtection="1">
      <alignment horizontal="center" vertical="top"/>
      <protection locked="0"/>
    </xf>
    <xf numFmtId="167" fontId="0" fillId="6" borderId="19" xfId="0" applyNumberFormat="1" applyFont="1" applyFill="1" applyBorder="1" applyAlignment="1" applyProtection="1">
      <alignment horizontal="center" vertical="top"/>
      <protection locked="0"/>
    </xf>
    <xf numFmtId="0" fontId="70" fillId="6" borderId="20" xfId="0" applyFont="1" applyFill="1" applyBorder="1" applyAlignment="1" applyProtection="1">
      <alignment horizontal="center" vertical="center"/>
      <protection locked="0"/>
    </xf>
    <xf numFmtId="0" fontId="70" fillId="6" borderId="21" xfId="0" applyFont="1" applyFill="1" applyBorder="1" applyAlignment="1" applyProtection="1">
      <alignment horizontal="center" vertical="center"/>
      <protection locked="0"/>
    </xf>
    <xf numFmtId="0" fontId="70" fillId="6" borderId="12" xfId="0" applyFont="1" applyFill="1" applyBorder="1" applyAlignment="1" applyProtection="1">
      <alignment horizontal="left" vertical="center"/>
      <protection locked="0"/>
    </xf>
    <xf numFmtId="0" fontId="70" fillId="40" borderId="22" xfId="0" applyFont="1" applyFill="1" applyBorder="1" applyAlignment="1" applyProtection="1">
      <alignment horizontal="left" vertical="center"/>
      <protection locked="0"/>
    </xf>
    <xf numFmtId="0" fontId="0" fillId="40" borderId="23" xfId="0" applyFill="1" applyBorder="1" applyAlignment="1">
      <alignment/>
    </xf>
    <xf numFmtId="0" fontId="70" fillId="6" borderId="24" xfId="0" applyFont="1" applyFill="1" applyBorder="1" applyAlignment="1" applyProtection="1">
      <alignment horizontal="center" vertical="center"/>
      <protection locked="0"/>
    </xf>
    <xf numFmtId="0" fontId="70" fillId="40" borderId="25" xfId="0" applyFont="1" applyFill="1" applyBorder="1" applyAlignment="1" applyProtection="1">
      <alignment horizontal="left" vertical="center"/>
      <protection locked="0"/>
    </xf>
    <xf numFmtId="0" fontId="14" fillId="39" borderId="0" xfId="0" applyFont="1" applyFill="1" applyAlignment="1">
      <alignment/>
    </xf>
    <xf numFmtId="0" fontId="71" fillId="41" borderId="26" xfId="0" applyFont="1" applyFill="1" applyBorder="1" applyAlignment="1">
      <alignment/>
    </xf>
    <xf numFmtId="0" fontId="72" fillId="41" borderId="26" xfId="0" applyFont="1" applyFill="1" applyBorder="1" applyAlignment="1">
      <alignment/>
    </xf>
    <xf numFmtId="0" fontId="24" fillId="39" borderId="27" xfId="0" applyFont="1" applyFill="1" applyBorder="1" applyAlignment="1" applyProtection="1">
      <alignment/>
      <protection hidden="1"/>
    </xf>
    <xf numFmtId="3" fontId="0" fillId="0" borderId="0" xfId="0" applyNumberFormat="1" applyAlignment="1">
      <alignment/>
    </xf>
    <xf numFmtId="164" fontId="0" fillId="39" borderId="28" xfId="0" applyNumberFormat="1" applyFont="1" applyFill="1" applyBorder="1" applyAlignment="1" applyProtection="1">
      <alignment horizontal="center" vertical="center"/>
      <protection hidden="1"/>
    </xf>
    <xf numFmtId="0" fontId="70" fillId="40" borderId="29" xfId="0" applyFont="1" applyFill="1" applyBorder="1" applyAlignment="1" applyProtection="1">
      <alignment horizontal="left" vertical="center"/>
      <protection locked="0"/>
    </xf>
    <xf numFmtId="0" fontId="70" fillId="6" borderId="30" xfId="0" applyFont="1" applyFill="1" applyBorder="1" applyAlignment="1" applyProtection="1">
      <alignment horizontal="center" vertical="center"/>
      <protection locked="0"/>
    </xf>
    <xf numFmtId="0" fontId="70" fillId="6" borderId="17" xfId="0" applyFont="1" applyFill="1" applyBorder="1" applyAlignment="1" applyProtection="1">
      <alignment horizontal="center" vertical="center"/>
      <protection locked="0"/>
    </xf>
    <xf numFmtId="167" fontId="70" fillId="39" borderId="14" xfId="0" applyNumberFormat="1" applyFont="1" applyFill="1" applyBorder="1" applyAlignment="1" quotePrefix="1">
      <alignment vertical="center"/>
    </xf>
    <xf numFmtId="167" fontId="70" fillId="42" borderId="31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/>
    </xf>
    <xf numFmtId="167" fontId="69" fillId="39" borderId="12" xfId="0" applyNumberFormat="1" applyFont="1" applyFill="1" applyBorder="1" applyAlignment="1">
      <alignment horizontal="center" vertical="center"/>
    </xf>
    <xf numFmtId="0" fontId="73" fillId="39" borderId="12" xfId="0" applyFont="1" applyFill="1" applyBorder="1" applyAlignment="1" quotePrefix="1">
      <alignment horizontal="center" vertical="center"/>
    </xf>
    <xf numFmtId="169" fontId="74" fillId="39" borderId="12" xfId="0" applyNumberFormat="1" applyFont="1" applyFill="1" applyBorder="1" applyAlignment="1" applyProtection="1">
      <alignment horizontal="center" vertical="center"/>
      <protection hidden="1"/>
    </xf>
    <xf numFmtId="0" fontId="75" fillId="43" borderId="32" xfId="0" applyFont="1" applyFill="1" applyBorder="1" applyAlignment="1" applyProtection="1">
      <alignment/>
      <protection hidden="1"/>
    </xf>
    <xf numFmtId="0" fontId="0" fillId="6" borderId="33" xfId="0" applyFill="1" applyBorder="1" applyAlignment="1" applyProtection="1">
      <alignment horizontal="center" vertical="center"/>
      <protection locked="0"/>
    </xf>
    <xf numFmtId="44" fontId="69" fillId="39" borderId="13" xfId="46" applyFont="1" applyFill="1" applyBorder="1" applyAlignment="1" applyProtection="1">
      <alignment/>
      <protection hidden="1"/>
    </xf>
    <xf numFmtId="44" fontId="69" fillId="39" borderId="28" xfId="46" applyFont="1" applyFill="1" applyBorder="1" applyAlignment="1" applyProtection="1">
      <alignment/>
      <protection hidden="1"/>
    </xf>
    <xf numFmtId="44" fontId="69" fillId="39" borderId="12" xfId="46" applyFont="1" applyFill="1" applyBorder="1" applyAlignment="1" applyProtection="1">
      <alignment horizontal="center" vertical="center"/>
      <protection hidden="1"/>
    </xf>
    <xf numFmtId="44" fontId="69" fillId="44" borderId="12" xfId="0" applyNumberFormat="1" applyFont="1" applyFill="1" applyBorder="1" applyAlignment="1">
      <alignment/>
    </xf>
    <xf numFmtId="44" fontId="69" fillId="44" borderId="12" xfId="46" applyFont="1" applyFill="1" applyBorder="1" applyAlignment="1">
      <alignment/>
    </xf>
    <xf numFmtId="44" fontId="74" fillId="39" borderId="12" xfId="46" applyFont="1" applyFill="1" applyBorder="1" applyAlignment="1" quotePrefix="1">
      <alignment horizontal="center" vertical="center"/>
    </xf>
    <xf numFmtId="0" fontId="0" fillId="0" borderId="0" xfId="0" applyAlignment="1" quotePrefix="1">
      <alignment wrapText="1"/>
    </xf>
    <xf numFmtId="0" fontId="0" fillId="0" borderId="0" xfId="0" applyAlignment="1" quotePrefix="1">
      <alignment/>
    </xf>
    <xf numFmtId="0" fontId="76" fillId="45" borderId="0" xfId="0" applyFont="1" applyFill="1" applyAlignment="1">
      <alignment horizontal="right"/>
    </xf>
    <xf numFmtId="0" fontId="68" fillId="45" borderId="34" xfId="0" applyFont="1" applyFill="1" applyBorder="1" applyAlignment="1">
      <alignment horizontal="right" vertical="center" wrapText="1"/>
    </xf>
    <xf numFmtId="0" fontId="68" fillId="45" borderId="35" xfId="0" applyFont="1" applyFill="1" applyBorder="1" applyAlignment="1">
      <alignment horizontal="right" vertical="center" wrapText="1"/>
    </xf>
    <xf numFmtId="0" fontId="70" fillId="39" borderId="36" xfId="0" applyFont="1" applyFill="1" applyBorder="1" applyAlignment="1" applyProtection="1" quotePrefix="1">
      <alignment horizontal="center" vertical="center" wrapText="1"/>
      <protection hidden="1"/>
    </xf>
    <xf numFmtId="168" fontId="0" fillId="14" borderId="0" xfId="0" applyNumberFormat="1" applyFill="1" applyAlignment="1">
      <alignment/>
    </xf>
    <xf numFmtId="0" fontId="0" fillId="0" borderId="10" xfId="0" applyBorder="1" applyAlignment="1">
      <alignment horizontal="center" vertical="center"/>
    </xf>
    <xf numFmtId="0" fontId="71" fillId="40" borderId="36" xfId="0" applyFont="1" applyFill="1" applyBorder="1" applyAlignment="1">
      <alignment horizontal="left"/>
    </xf>
    <xf numFmtId="0" fontId="71" fillId="40" borderId="37" xfId="0" applyFont="1" applyFill="1" applyBorder="1" applyAlignment="1">
      <alignment horizontal="left"/>
    </xf>
    <xf numFmtId="0" fontId="71" fillId="40" borderId="38" xfId="0" applyFont="1" applyFill="1" applyBorder="1" applyAlignment="1">
      <alignment horizontal="left"/>
    </xf>
    <xf numFmtId="0" fontId="77" fillId="40" borderId="38" xfId="0" applyFont="1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15" fillId="2" borderId="0" xfId="0" applyFont="1" applyFill="1" applyAlignment="1">
      <alignment horizontal="left" vertical="center"/>
    </xf>
    <xf numFmtId="0" fontId="78" fillId="20" borderId="0" xfId="0" applyFont="1" applyFill="1" applyAlignment="1">
      <alignment/>
    </xf>
    <xf numFmtId="0" fontId="28" fillId="6" borderId="0" xfId="0" applyFont="1" applyFill="1" applyAlignment="1">
      <alignment/>
    </xf>
    <xf numFmtId="0" fontId="0" fillId="6" borderId="0" xfId="0" applyFill="1" applyAlignment="1">
      <alignment/>
    </xf>
    <xf numFmtId="2" fontId="70" fillId="39" borderId="15" xfId="0" applyNumberFormat="1" applyFont="1" applyFill="1" applyBorder="1" applyAlignment="1" applyProtection="1">
      <alignment/>
      <protection hidden="1"/>
    </xf>
    <xf numFmtId="2" fontId="30" fillId="39" borderId="15" xfId="0" applyNumberFormat="1" applyFont="1" applyFill="1" applyBorder="1" applyAlignment="1" applyProtection="1" quotePrefix="1">
      <alignment vertical="center"/>
      <protection hidden="1"/>
    </xf>
    <xf numFmtId="0" fontId="0" fillId="44" borderId="10" xfId="0" applyFill="1" applyBorder="1" applyAlignment="1">
      <alignment horizontal="left" vertical="center"/>
    </xf>
    <xf numFmtId="0" fontId="0" fillId="44" borderId="10" xfId="0" applyFill="1" applyBorder="1" applyAlignment="1" applyProtection="1">
      <alignment horizontal="center"/>
      <protection hidden="1"/>
    </xf>
    <xf numFmtId="0" fontId="65" fillId="39" borderId="23" xfId="0" applyFont="1" applyFill="1" applyBorder="1" applyAlignment="1" applyProtection="1">
      <alignment horizontal="center" vertical="center"/>
      <protection hidden="1"/>
    </xf>
    <xf numFmtId="0" fontId="65" fillId="39" borderId="23" xfId="0" applyFont="1" applyFill="1" applyBorder="1" applyAlignment="1" applyProtection="1">
      <alignment horizontal="center" vertical="center" textRotation="90"/>
      <protection hidden="1"/>
    </xf>
    <xf numFmtId="2" fontId="70" fillId="39" borderId="15" xfId="0" applyNumberFormat="1" applyFont="1" applyFill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39" xfId="0" applyFill="1" applyBorder="1" applyAlignment="1" applyProtection="1">
      <alignment horizontal="center"/>
      <protection hidden="1"/>
    </xf>
    <xf numFmtId="0" fontId="0" fillId="7" borderId="40" xfId="0" applyFill="1" applyBorder="1" applyAlignment="1" applyProtection="1">
      <alignment horizontal="center"/>
      <protection hidden="1"/>
    </xf>
    <xf numFmtId="0" fontId="0" fillId="7" borderId="41" xfId="0" applyFill="1" applyBorder="1" applyAlignment="1" applyProtection="1">
      <alignment horizontal="center"/>
      <protection hidden="1"/>
    </xf>
    <xf numFmtId="0" fontId="0" fillId="7" borderId="42" xfId="0" applyFill="1" applyBorder="1" applyAlignment="1" applyProtection="1">
      <alignment horizontal="center"/>
      <protection hidden="1"/>
    </xf>
    <xf numFmtId="0" fontId="0" fillId="7" borderId="43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locked="0"/>
    </xf>
    <xf numFmtId="0" fontId="0" fillId="44" borderId="10" xfId="0" applyFill="1" applyBorder="1" applyAlignment="1">
      <alignment horizontal="center"/>
    </xf>
    <xf numFmtId="0" fontId="0" fillId="7" borderId="44" xfId="0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79" fillId="44" borderId="0" xfId="0" applyFont="1" applyFill="1" applyAlignment="1">
      <alignment horizontal="center" vertical="center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1" fillId="39" borderId="45" xfId="0" applyFont="1" applyFill="1" applyBorder="1" applyAlignment="1">
      <alignment horizontal="center" vertical="center"/>
    </xf>
    <xf numFmtId="0" fontId="81" fillId="39" borderId="46" xfId="0" applyFont="1" applyFill="1" applyBorder="1" applyAlignment="1">
      <alignment horizontal="center" vertical="center"/>
    </xf>
    <xf numFmtId="0" fontId="65" fillId="39" borderId="47" xfId="0" applyFont="1" applyFill="1" applyBorder="1" applyAlignment="1">
      <alignment horizontal="center" textRotation="90"/>
    </xf>
    <xf numFmtId="0" fontId="65" fillId="39" borderId="27" xfId="0" applyFont="1" applyFill="1" applyBorder="1" applyAlignment="1">
      <alignment horizontal="center" textRotation="90"/>
    </xf>
    <xf numFmtId="0" fontId="69" fillId="40" borderId="10" xfId="0" applyFont="1" applyFill="1" applyBorder="1" applyAlignment="1" applyProtection="1">
      <alignment horizontal="center"/>
      <protection hidden="1" locked="0"/>
    </xf>
    <xf numFmtId="0" fontId="70" fillId="39" borderId="33" xfId="0" applyFont="1" applyFill="1" applyBorder="1" applyAlignment="1">
      <alignment horizontal="center" vertical="center"/>
    </xf>
    <xf numFmtId="0" fontId="70" fillId="39" borderId="48" xfId="0" applyFont="1" applyFill="1" applyBorder="1" applyAlignment="1">
      <alignment horizontal="center" vertical="center"/>
    </xf>
    <xf numFmtId="0" fontId="65" fillId="40" borderId="10" xfId="0" applyFont="1" applyFill="1" applyBorder="1" applyAlignment="1" applyProtection="1">
      <alignment horizontal="center" vertical="center"/>
      <protection locked="0"/>
    </xf>
    <xf numFmtId="0" fontId="65" fillId="40" borderId="33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65" fillId="39" borderId="45" xfId="0" applyFont="1" applyFill="1" applyBorder="1" applyAlignment="1">
      <alignment horizontal="center" vertical="center" textRotation="90"/>
    </xf>
    <xf numFmtId="0" fontId="65" fillId="39" borderId="46" xfId="0" applyFont="1" applyFill="1" applyBorder="1" applyAlignment="1">
      <alignment horizontal="center" vertical="center" textRotation="90"/>
    </xf>
    <xf numFmtId="0" fontId="65" fillId="39" borderId="49" xfId="0" applyFont="1" applyFill="1" applyBorder="1" applyAlignment="1">
      <alignment horizontal="center" vertical="center" textRotation="90"/>
    </xf>
    <xf numFmtId="0" fontId="65" fillId="39" borderId="10" xfId="0" applyFont="1" applyFill="1" applyBorder="1" applyAlignment="1">
      <alignment horizontal="center" vertical="center" textRotation="90"/>
    </xf>
    <xf numFmtId="0" fontId="65" fillId="39" borderId="33" xfId="0" applyFont="1" applyFill="1" applyBorder="1" applyAlignment="1">
      <alignment horizontal="center" vertical="center" textRotation="90"/>
    </xf>
    <xf numFmtId="0" fontId="82" fillId="39" borderId="48" xfId="49" applyFont="1" applyFill="1" applyBorder="1" applyAlignment="1" applyProtection="1">
      <alignment horizontal="center" vertical="center" textRotation="45"/>
      <protection hidden="1"/>
    </xf>
    <xf numFmtId="0" fontId="82" fillId="39" borderId="33" xfId="49" applyFont="1" applyFill="1" applyBorder="1" applyAlignment="1" applyProtection="1">
      <alignment horizontal="center" vertical="center" textRotation="45"/>
      <protection hidden="1"/>
    </xf>
    <xf numFmtId="0" fontId="14" fillId="39" borderId="33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textRotation="90"/>
    </xf>
    <xf numFmtId="0" fontId="65" fillId="39" borderId="33" xfId="0" applyFont="1" applyFill="1" applyBorder="1" applyAlignment="1">
      <alignment horizontal="center" textRotation="90"/>
    </xf>
    <xf numFmtId="0" fontId="65" fillId="39" borderId="50" xfId="0" applyFont="1" applyFill="1" applyBorder="1" applyAlignment="1">
      <alignment horizontal="center" textRotation="90"/>
    </xf>
    <xf numFmtId="0" fontId="15" fillId="39" borderId="10" xfId="0" applyFont="1" applyFill="1" applyBorder="1" applyAlignment="1">
      <alignment horizontal="center" vertical="center" textRotation="90"/>
    </xf>
    <xf numFmtId="0" fontId="15" fillId="39" borderId="33" xfId="0" applyFont="1" applyFill="1" applyBorder="1" applyAlignment="1">
      <alignment horizontal="center" vertical="center" textRotation="90"/>
    </xf>
    <xf numFmtId="0" fontId="0" fillId="0" borderId="0" xfId="0" applyAlignment="1" quotePrefix="1">
      <alignment horizontal="center"/>
    </xf>
    <xf numFmtId="0" fontId="83" fillId="33" borderId="50" xfId="0" applyFont="1" applyFill="1" applyBorder="1" applyAlignment="1">
      <alignment horizontal="center" vertical="top"/>
    </xf>
    <xf numFmtId="0" fontId="83" fillId="33" borderId="45" xfId="0" applyFont="1" applyFill="1" applyBorder="1" applyAlignment="1">
      <alignment horizontal="center" vertical="top"/>
    </xf>
    <xf numFmtId="0" fontId="83" fillId="33" borderId="46" xfId="0" applyFont="1" applyFill="1" applyBorder="1" applyAlignment="1">
      <alignment horizontal="center" vertical="top"/>
    </xf>
    <xf numFmtId="0" fontId="0" fillId="6" borderId="50" xfId="0" applyFill="1" applyBorder="1" applyAlignment="1" applyProtection="1">
      <alignment horizontal="center" vertical="top"/>
      <protection locked="0"/>
    </xf>
    <xf numFmtId="0" fontId="0" fillId="6" borderId="45" xfId="0" applyFill="1" applyBorder="1" applyAlignment="1" applyProtection="1">
      <alignment horizontal="center" vertical="top"/>
      <protection locked="0"/>
    </xf>
    <xf numFmtId="0" fontId="83" fillId="6" borderId="50" xfId="0" applyFont="1" applyFill="1" applyBorder="1" applyAlignment="1" applyProtection="1">
      <alignment horizontal="center" vertical="top"/>
      <protection locked="0"/>
    </xf>
    <xf numFmtId="0" fontId="83" fillId="6" borderId="45" xfId="0" applyFont="1" applyFill="1" applyBorder="1" applyAlignment="1" applyProtection="1">
      <alignment horizontal="center" vertical="top"/>
      <protection locked="0"/>
    </xf>
    <xf numFmtId="0" fontId="83" fillId="6" borderId="46" xfId="0" applyFont="1" applyFill="1" applyBorder="1" applyAlignment="1" applyProtection="1">
      <alignment horizontal="center" vertical="top"/>
      <protection locked="0"/>
    </xf>
    <xf numFmtId="0" fontId="77" fillId="39" borderId="50" xfId="0" applyFont="1" applyFill="1" applyBorder="1" applyAlignment="1" applyProtection="1">
      <alignment horizontal="left" vertical="top"/>
      <protection locked="0"/>
    </xf>
    <xf numFmtId="0" fontId="77" fillId="39" borderId="45" xfId="0" applyFont="1" applyFill="1" applyBorder="1" applyAlignment="1" applyProtection="1">
      <alignment horizontal="left" vertical="top"/>
      <protection locked="0"/>
    </xf>
    <xf numFmtId="0" fontId="77" fillId="39" borderId="14" xfId="0" applyFont="1" applyFill="1" applyBorder="1" applyAlignment="1" applyProtection="1">
      <alignment horizontal="left" vertical="top"/>
      <protection locked="0"/>
    </xf>
    <xf numFmtId="0" fontId="77" fillId="39" borderId="51" xfId="0" applyFont="1" applyFill="1" applyBorder="1" applyAlignment="1" applyProtection="1">
      <alignment horizontal="left" vertical="top"/>
      <protection locked="0"/>
    </xf>
    <xf numFmtId="165" fontId="69" fillId="6" borderId="14" xfId="0" applyNumberFormat="1" applyFont="1" applyFill="1" applyBorder="1" applyAlignment="1" applyProtection="1">
      <alignment horizontal="center"/>
      <protection locked="0"/>
    </xf>
    <xf numFmtId="166" fontId="69" fillId="39" borderId="12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46" borderId="0" xfId="0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9"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b/>
        <i val="0"/>
        <color rgb="FFFF99FF"/>
      </font>
    </dxf>
    <dxf>
      <font>
        <color rgb="FFFFFF99"/>
      </font>
      <fill>
        <patternFill patternType="solid">
          <bgColor rgb="FFFFFF99"/>
        </patternFill>
      </fill>
    </dxf>
    <dxf>
      <font>
        <color rgb="FFFFFF99"/>
      </font>
      <fill>
        <patternFill patternType="solid">
          <bgColor rgb="FFFFFF99"/>
        </patternFill>
      </fill>
      <border/>
    </dxf>
    <dxf>
      <font>
        <b/>
        <i val="0"/>
        <color rgb="FFFF99FF"/>
      </font>
      <border/>
    </dxf>
    <dxf>
      <font>
        <color rgb="FFFFFF99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66675</xdr:rowOff>
    </xdr:from>
    <xdr:to>
      <xdr:col>6</xdr:col>
      <xdr:colOff>457200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6667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1</xdr:col>
      <xdr:colOff>838200</xdr:colOff>
      <xdr:row>3</xdr:row>
      <xdr:rowOff>133350</xdr:rowOff>
    </xdr:to>
    <xdr:pic>
      <xdr:nvPicPr>
        <xdr:cNvPr id="2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47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257175</xdr:rowOff>
    </xdr:to>
    <xdr:sp>
      <xdr:nvSpPr>
        <xdr:cNvPr id="1" name="Connecteur droit 1"/>
        <xdr:cNvSpPr>
          <a:spLocks/>
        </xdr:cNvSpPr>
      </xdr:nvSpPr>
      <xdr:spPr>
        <a:xfrm>
          <a:off x="8286750" y="9525"/>
          <a:ext cx="4381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28575</xdr:rowOff>
    </xdr:from>
    <xdr:to>
      <xdr:col>19</xdr:col>
      <xdr:colOff>180975</xdr:colOff>
      <xdr:row>37</xdr:row>
      <xdr:rowOff>552450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2675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37</xdr:row>
      <xdr:rowOff>19050</xdr:rowOff>
    </xdr:from>
    <xdr:to>
      <xdr:col>16</xdr:col>
      <xdr:colOff>276225</xdr:colOff>
      <xdr:row>37</xdr:row>
      <xdr:rowOff>542925</xdr:rowOff>
    </xdr:to>
    <xdr:pic>
      <xdr:nvPicPr>
        <xdr:cNvPr id="3" name="Image 1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258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D8:D13" comment="" totalsRowShown="0">
  <autoFilter ref="D8:D13"/>
  <tableColumns count="1">
    <tableColumn id="1" name=" jusqu'à 5 000 km 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7:B13" comment="" totalsRowShown="0">
  <autoFilter ref="B7:B13"/>
  <tableColumns count="1">
    <tableColumn id="1" name="Puissance du véhicule Montant minimum (Barème de la fonction publique)          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L31"/>
  <sheetViews>
    <sheetView view="pageLayout" zoomScale="93" zoomScalePageLayoutView="93" workbookViewId="0" topLeftCell="A10">
      <selection activeCell="C31" sqref="C31:E31"/>
    </sheetView>
  </sheetViews>
  <sheetFormatPr defaultColWidth="11.421875" defaultRowHeight="15"/>
  <cols>
    <col min="1" max="1" width="2.57421875" style="0" customWidth="1"/>
    <col min="2" max="2" width="74.140625" style="0" customWidth="1"/>
    <col min="4" max="4" width="15.7109375" style="0" customWidth="1"/>
    <col min="5" max="5" width="10.28125" style="0" customWidth="1"/>
    <col min="9" max="9" width="17.57421875" style="0" customWidth="1"/>
    <col min="13" max="13" width="4.421875" style="0" customWidth="1"/>
  </cols>
  <sheetData>
    <row r="1" ht="6" customHeight="1"/>
    <row r="2" spans="2:7" ht="28.5" customHeight="1">
      <c r="B2" s="97" t="s">
        <v>68</v>
      </c>
      <c r="C2" s="97"/>
      <c r="D2" s="97"/>
      <c r="E2" s="97"/>
      <c r="F2" s="97"/>
      <c r="G2" s="97"/>
    </row>
    <row r="4" spans="2:7" ht="15">
      <c r="B4" s="99" t="str">
        <f ca="1">"Mise à jour du fichier  le "&amp;TEXT(TODAY(),"JJ/MM/AAAA")</f>
        <v>Mise à jour du fichier  le 19/01/2019</v>
      </c>
      <c r="C4" s="99"/>
      <c r="D4" s="99"/>
      <c r="E4" s="99"/>
      <c r="F4" s="99"/>
      <c r="G4" s="99"/>
    </row>
    <row r="5" spans="2:12" ht="18">
      <c r="B5" s="98" t="s">
        <v>81</v>
      </c>
      <c r="C5" s="98"/>
      <c r="D5" s="98"/>
      <c r="E5" s="98"/>
      <c r="F5" s="98"/>
      <c r="G5" s="98"/>
      <c r="I5" s="75"/>
      <c r="J5" s="75"/>
      <c r="K5" s="75"/>
      <c r="L5" s="75"/>
    </row>
    <row r="6" spans="2:7" ht="15">
      <c r="B6" s="99"/>
      <c r="C6" s="99"/>
      <c r="D6" s="99"/>
      <c r="E6" s="99"/>
      <c r="F6" s="99"/>
      <c r="G6" s="99"/>
    </row>
    <row r="7" spans="2:6" ht="21.75" customHeight="1">
      <c r="B7" s="76" t="s">
        <v>76</v>
      </c>
      <c r="D7" s="78" t="s">
        <v>75</v>
      </c>
      <c r="E7" s="79"/>
      <c r="F7" s="79"/>
    </row>
    <row r="8" spans="2:4" ht="15">
      <c r="B8" s="77" t="s">
        <v>74</v>
      </c>
      <c r="D8" s="18" t="s">
        <v>70</v>
      </c>
    </row>
    <row r="9" spans="2:4" ht="15">
      <c r="B9" s="4" t="s">
        <v>84</v>
      </c>
      <c r="D9" s="68">
        <v>0.451</v>
      </c>
    </row>
    <row r="10" spans="2:4" ht="15">
      <c r="B10" s="4" t="s">
        <v>77</v>
      </c>
      <c r="D10" s="68">
        <v>0.518</v>
      </c>
    </row>
    <row r="11" spans="2:4" ht="15">
      <c r="B11" s="4" t="s">
        <v>80</v>
      </c>
      <c r="D11" s="68" t="s">
        <v>73</v>
      </c>
    </row>
    <row r="12" spans="2:4" ht="15">
      <c r="B12" s="4" t="s">
        <v>78</v>
      </c>
      <c r="D12" s="68" t="s">
        <v>72</v>
      </c>
    </row>
    <row r="13" spans="2:4" ht="15">
      <c r="B13" s="74" t="s">
        <v>79</v>
      </c>
      <c r="D13" s="73" t="s">
        <v>71</v>
      </c>
    </row>
    <row r="15" spans="2:5" ht="15">
      <c r="B15" s="82" t="s">
        <v>67</v>
      </c>
      <c r="C15" s="94" t="s">
        <v>69</v>
      </c>
      <c r="D15" s="94"/>
      <c r="E15" s="94"/>
    </row>
    <row r="16" spans="2:5" ht="15">
      <c r="B16" s="69" t="s">
        <v>17</v>
      </c>
      <c r="C16" s="95">
        <f>Janvier!S36</f>
        <v>0</v>
      </c>
      <c r="D16" s="95"/>
      <c r="E16" s="95"/>
    </row>
    <row r="17" spans="2:5" ht="15">
      <c r="B17" s="70" t="s">
        <v>18</v>
      </c>
      <c r="C17" s="87">
        <f>Février!S36</f>
        <v>0</v>
      </c>
      <c r="D17" s="88"/>
      <c r="E17" s="89"/>
    </row>
    <row r="18" spans="2:5" ht="15">
      <c r="B18" s="70" t="s">
        <v>19</v>
      </c>
      <c r="C18" s="87">
        <f>Mars!S36</f>
        <v>0</v>
      </c>
      <c r="D18" s="88"/>
      <c r="E18" s="89"/>
    </row>
    <row r="19" spans="2:5" ht="15">
      <c r="B19" s="70" t="s">
        <v>20</v>
      </c>
      <c r="C19" s="87">
        <f>Avril!S36</f>
        <v>0</v>
      </c>
      <c r="D19" s="88"/>
      <c r="E19" s="89"/>
    </row>
    <row r="20" spans="2:5" ht="15">
      <c r="B20" s="70" t="s">
        <v>21</v>
      </c>
      <c r="C20" s="87">
        <f>Mai!S36</f>
        <v>0</v>
      </c>
      <c r="D20" s="88"/>
      <c r="E20" s="89"/>
    </row>
    <row r="21" spans="2:5" ht="15">
      <c r="B21" s="70" t="s">
        <v>22</v>
      </c>
      <c r="C21" s="87">
        <f>Juin!S36</f>
        <v>0</v>
      </c>
      <c r="D21" s="88"/>
      <c r="E21" s="89"/>
    </row>
    <row r="22" spans="2:5" ht="15">
      <c r="B22" s="70" t="s">
        <v>23</v>
      </c>
      <c r="C22" s="87">
        <f>Juillet!S36</f>
        <v>0</v>
      </c>
      <c r="D22" s="88"/>
      <c r="E22" s="89"/>
    </row>
    <row r="23" spans="2:5" ht="15">
      <c r="B23" s="70" t="s">
        <v>24</v>
      </c>
      <c r="C23" s="87">
        <f>Août!S36</f>
        <v>0</v>
      </c>
      <c r="D23" s="88"/>
      <c r="E23" s="89"/>
    </row>
    <row r="24" spans="2:5" ht="15">
      <c r="B24" s="70" t="s">
        <v>25</v>
      </c>
      <c r="C24" s="87">
        <f>Sept!S36</f>
        <v>0</v>
      </c>
      <c r="D24" s="88"/>
      <c r="E24" s="89"/>
    </row>
    <row r="25" spans="2:5" ht="15">
      <c r="B25" s="70" t="s">
        <v>26</v>
      </c>
      <c r="C25" s="87">
        <f>Oct!S36</f>
        <v>0</v>
      </c>
      <c r="D25" s="88"/>
      <c r="E25" s="89"/>
    </row>
    <row r="26" spans="2:5" ht="15">
      <c r="B26" s="70" t="s">
        <v>27</v>
      </c>
      <c r="C26" s="87">
        <f>Nov!S36</f>
        <v>0</v>
      </c>
      <c r="D26" s="88"/>
      <c r="E26" s="89"/>
    </row>
    <row r="27" spans="2:5" ht="15">
      <c r="B27" s="71" t="s">
        <v>28</v>
      </c>
      <c r="C27" s="90">
        <f>Dec!S36</f>
        <v>0</v>
      </c>
      <c r="D27" s="91"/>
      <c r="E27" s="92"/>
    </row>
    <row r="28" spans="2:5" ht="15">
      <c r="B28" s="72" t="s">
        <v>54</v>
      </c>
      <c r="C28" s="96">
        <f>SUM(C16:E27)</f>
        <v>0</v>
      </c>
      <c r="D28" s="96"/>
      <c r="E28" s="96"/>
    </row>
    <row r="31" spans="2:5" ht="15">
      <c r="B31" s="83" t="s">
        <v>82</v>
      </c>
      <c r="C31" s="93">
        <v>2019</v>
      </c>
      <c r="D31" s="93"/>
      <c r="E31" s="93"/>
    </row>
  </sheetData>
  <sheetProtection sheet="1" selectLockedCells="1"/>
  <mergeCells count="19">
    <mergeCell ref="B2:G2"/>
    <mergeCell ref="B5:G5"/>
    <mergeCell ref="B6:G6"/>
    <mergeCell ref="C17:E17"/>
    <mergeCell ref="C18:E18"/>
    <mergeCell ref="B4:G4"/>
    <mergeCell ref="C26:E26"/>
    <mergeCell ref="C27:E27"/>
    <mergeCell ref="C31:E31"/>
    <mergeCell ref="C22:E22"/>
    <mergeCell ref="C15:E15"/>
    <mergeCell ref="C16:E16"/>
    <mergeCell ref="C19:E19"/>
    <mergeCell ref="C20:E20"/>
    <mergeCell ref="C21:E21"/>
    <mergeCell ref="C28:E28"/>
    <mergeCell ref="C23:E23"/>
    <mergeCell ref="C24:E24"/>
    <mergeCell ref="C25:E25"/>
  </mergeCells>
  <printOptions/>
  <pageMargins left="0.59375" right="0.25" top="0.14583333333333334" bottom="0.75" header="0.3" footer="0.3"/>
  <pageSetup fitToHeight="0" fitToWidth="1" horizontalDpi="300" verticalDpi="300" orientation="landscape" paperSize="9" r:id="rId6"/>
  <drawing r:id="rId5"/>
  <legacyDrawing r:id="rId2"/>
  <tableParts>
    <tablePart r:id="rId4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19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9</v>
      </c>
      <c r="B4" s="85" t="s">
        <v>25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43709</v>
      </c>
      <c r="B5" s="17">
        <f>DATE(B1,MONTH(1&amp;B$4),1)</f>
        <v>43709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43710</v>
      </c>
      <c r="B6" s="17">
        <f>B5+1</f>
        <v>43710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43711</v>
      </c>
      <c r="B7" s="17">
        <f aca="true" t="shared" si="4" ref="B7:B31">B6+1</f>
        <v>43711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43712</v>
      </c>
      <c r="B8" s="17">
        <f t="shared" si="4"/>
        <v>43712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43713</v>
      </c>
      <c r="B9" s="17">
        <f t="shared" si="4"/>
        <v>43713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43714</v>
      </c>
      <c r="B10" s="17">
        <f t="shared" si="4"/>
        <v>43714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43715</v>
      </c>
      <c r="B11" s="17">
        <f t="shared" si="4"/>
        <v>43715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43716</v>
      </c>
      <c r="B12" s="17">
        <f t="shared" si="4"/>
        <v>43716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43717</v>
      </c>
      <c r="B13" s="17">
        <f t="shared" si="4"/>
        <v>43717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43718</v>
      </c>
      <c r="B14" s="17">
        <f t="shared" si="4"/>
        <v>43718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43719</v>
      </c>
      <c r="B15" s="17">
        <f t="shared" si="4"/>
        <v>43719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43720</v>
      </c>
      <c r="B16" s="17">
        <f t="shared" si="4"/>
        <v>43720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43721</v>
      </c>
      <c r="B17" s="17">
        <f t="shared" si="4"/>
        <v>43721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43722</v>
      </c>
      <c r="B18" s="17">
        <f t="shared" si="4"/>
        <v>43722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43723</v>
      </c>
      <c r="B19" s="17">
        <f t="shared" si="4"/>
        <v>43723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43724</v>
      </c>
      <c r="B20" s="17">
        <f t="shared" si="4"/>
        <v>43724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43725</v>
      </c>
      <c r="B21" s="17">
        <f t="shared" si="4"/>
        <v>43725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43726</v>
      </c>
      <c r="B22" s="17">
        <f t="shared" si="4"/>
        <v>43726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43727</v>
      </c>
      <c r="B23" s="17">
        <f t="shared" si="4"/>
        <v>43727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43728</v>
      </c>
      <c r="B24" s="17">
        <f t="shared" si="4"/>
        <v>43728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43729</v>
      </c>
      <c r="B25" s="17">
        <f t="shared" si="4"/>
        <v>43729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43730</v>
      </c>
      <c r="B26" s="17">
        <f t="shared" si="4"/>
        <v>43730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43731</v>
      </c>
      <c r="B27" s="17">
        <f t="shared" si="4"/>
        <v>43731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43732</v>
      </c>
      <c r="B28" s="17">
        <f t="shared" si="4"/>
        <v>43732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43733</v>
      </c>
      <c r="B29" s="17">
        <f t="shared" si="4"/>
        <v>43733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43734</v>
      </c>
      <c r="B30" s="17">
        <f t="shared" si="4"/>
        <v>43734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43735</v>
      </c>
      <c r="B31" s="17">
        <f t="shared" si="4"/>
        <v>43735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43736</v>
      </c>
      <c r="B32" s="17">
        <f>B31+1</f>
        <v>43736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43737</v>
      </c>
      <c r="B33" s="25">
        <f>IF(ISNUMBER(B32),IF(MONTH(B32+1)=MONTH(B32),B32+1,""),"")</f>
        <v>43737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43738</v>
      </c>
      <c r="B34" s="25">
        <f>IF(ISNUMBER(B33),IF(MONTH(B33+1)=MONTH(B33),B33+1,""),"")</f>
        <v>43738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</c>
      <c r="B35" s="43">
        <f>IF(ISNUMBER(B34),IF(MONTH(B34+1)=MONTH(B34),B34+1,""),"")</f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2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10</v>
      </c>
      <c r="B4" s="84" t="s">
        <v>26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43739</v>
      </c>
      <c r="B5" s="17">
        <f>DATE(B1,MONTH(1&amp;B$4),1)</f>
        <v>43739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43740</v>
      </c>
      <c r="B6" s="17">
        <f>B5+1</f>
        <v>43740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43741</v>
      </c>
      <c r="B7" s="17">
        <f aca="true" t="shared" si="4" ref="B7:B31">B6+1</f>
        <v>43741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43742</v>
      </c>
      <c r="B8" s="17">
        <f t="shared" si="4"/>
        <v>43742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43743</v>
      </c>
      <c r="B9" s="17">
        <f t="shared" si="4"/>
        <v>43743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43744</v>
      </c>
      <c r="B10" s="17">
        <f t="shared" si="4"/>
        <v>43744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43745</v>
      </c>
      <c r="B11" s="17">
        <f t="shared" si="4"/>
        <v>43745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43746</v>
      </c>
      <c r="B12" s="17">
        <f t="shared" si="4"/>
        <v>43746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43747</v>
      </c>
      <c r="B13" s="17">
        <f t="shared" si="4"/>
        <v>43747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43748</v>
      </c>
      <c r="B14" s="17">
        <f t="shared" si="4"/>
        <v>43748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43749</v>
      </c>
      <c r="B15" s="17">
        <f t="shared" si="4"/>
        <v>43749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43750</v>
      </c>
      <c r="B16" s="17">
        <f t="shared" si="4"/>
        <v>43750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43751</v>
      </c>
      <c r="B17" s="17">
        <f t="shared" si="4"/>
        <v>43751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43752</v>
      </c>
      <c r="B18" s="17">
        <f t="shared" si="4"/>
        <v>43752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43753</v>
      </c>
      <c r="B19" s="17">
        <f t="shared" si="4"/>
        <v>43753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43754</v>
      </c>
      <c r="B20" s="17">
        <f t="shared" si="4"/>
        <v>43754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43755</v>
      </c>
      <c r="B21" s="17">
        <f t="shared" si="4"/>
        <v>43755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43756</v>
      </c>
      <c r="B22" s="17">
        <f t="shared" si="4"/>
        <v>43756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43757</v>
      </c>
      <c r="B23" s="17">
        <f t="shared" si="4"/>
        <v>43757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43758</v>
      </c>
      <c r="B24" s="17">
        <f t="shared" si="4"/>
        <v>43758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43759</v>
      </c>
      <c r="B25" s="17">
        <f t="shared" si="4"/>
        <v>43759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43760</v>
      </c>
      <c r="B26" s="17">
        <f t="shared" si="4"/>
        <v>43760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43761</v>
      </c>
      <c r="B27" s="17">
        <f t="shared" si="4"/>
        <v>43761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43762</v>
      </c>
      <c r="B28" s="17">
        <f t="shared" si="4"/>
        <v>43762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43763</v>
      </c>
      <c r="B29" s="17">
        <f t="shared" si="4"/>
        <v>43763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43764</v>
      </c>
      <c r="B30" s="17">
        <f t="shared" si="4"/>
        <v>43764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43765</v>
      </c>
      <c r="B31" s="17">
        <f t="shared" si="4"/>
        <v>43765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43766</v>
      </c>
      <c r="B32" s="17">
        <f>B31+1</f>
        <v>43766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43767</v>
      </c>
      <c r="B33" s="25">
        <f>IF(ISNUMBER(B32),IF(MONTH(B32+1)=MONTH(B32),B32+1,""),"")</f>
        <v>43767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43768</v>
      </c>
      <c r="B34" s="25">
        <f>IF(ISNUMBER(B33),IF(MONTH(B33+1)=MONTH(B33),B33+1,""),"")</f>
        <v>43768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43769</v>
      </c>
      <c r="B35" s="43">
        <f>IF(ISNUMBER(B34),IF(MONTH(B34+1)=MONTH(B34),B34+1,""),"")</f>
        <v>43769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tabSelected="1" zoomScale="112" zoomScaleNormal="112" zoomScaleSheetLayoutView="112" zoomScalePageLayoutView="0" workbookViewId="0" topLeftCell="A1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11</v>
      </c>
      <c r="B4" s="85" t="s">
        <v>27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43770</v>
      </c>
      <c r="B5" s="17">
        <f>DATE(B1,MONTH(1&amp;B$4),1)</f>
        <v>43770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43771</v>
      </c>
      <c r="B6" s="17">
        <f>B5+1</f>
        <v>43771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43772</v>
      </c>
      <c r="B7" s="17">
        <f aca="true" t="shared" si="4" ref="B7:B31">B6+1</f>
        <v>43772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43773</v>
      </c>
      <c r="B8" s="17">
        <f t="shared" si="4"/>
        <v>43773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43774</v>
      </c>
      <c r="B9" s="17">
        <f t="shared" si="4"/>
        <v>43774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43775</v>
      </c>
      <c r="B10" s="17">
        <f t="shared" si="4"/>
        <v>43775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43776</v>
      </c>
      <c r="B11" s="17">
        <f t="shared" si="4"/>
        <v>43776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43777</v>
      </c>
      <c r="B12" s="17">
        <f t="shared" si="4"/>
        <v>43777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43778</v>
      </c>
      <c r="B13" s="17">
        <f t="shared" si="4"/>
        <v>43778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43779</v>
      </c>
      <c r="B14" s="17">
        <f t="shared" si="4"/>
        <v>43779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43780</v>
      </c>
      <c r="B15" s="17">
        <f t="shared" si="4"/>
        <v>43780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43781</v>
      </c>
      <c r="B16" s="17">
        <f t="shared" si="4"/>
        <v>43781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43782</v>
      </c>
      <c r="B17" s="17">
        <f t="shared" si="4"/>
        <v>43782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43783</v>
      </c>
      <c r="B18" s="17">
        <f t="shared" si="4"/>
        <v>43783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43784</v>
      </c>
      <c r="B19" s="17">
        <f t="shared" si="4"/>
        <v>43784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43785</v>
      </c>
      <c r="B20" s="17">
        <f t="shared" si="4"/>
        <v>43785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43786</v>
      </c>
      <c r="B21" s="17">
        <f t="shared" si="4"/>
        <v>43786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43787</v>
      </c>
      <c r="B22" s="17">
        <f t="shared" si="4"/>
        <v>43787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43788</v>
      </c>
      <c r="B23" s="17">
        <f t="shared" si="4"/>
        <v>43788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43789</v>
      </c>
      <c r="B24" s="17">
        <f t="shared" si="4"/>
        <v>43789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43790</v>
      </c>
      <c r="B25" s="17">
        <f t="shared" si="4"/>
        <v>43790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43791</v>
      </c>
      <c r="B26" s="17">
        <f t="shared" si="4"/>
        <v>43791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43792</v>
      </c>
      <c r="B27" s="17">
        <f t="shared" si="4"/>
        <v>43792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43793</v>
      </c>
      <c r="B28" s="17">
        <f t="shared" si="4"/>
        <v>43793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43794</v>
      </c>
      <c r="B29" s="17">
        <f t="shared" si="4"/>
        <v>43794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43795</v>
      </c>
      <c r="B30" s="17">
        <f t="shared" si="4"/>
        <v>43795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43796</v>
      </c>
      <c r="B31" s="17">
        <f t="shared" si="4"/>
        <v>43796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43797</v>
      </c>
      <c r="B32" s="17">
        <f>B31+1</f>
        <v>43797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43798</v>
      </c>
      <c r="B33" s="25">
        <f>IF(ISNUMBER(B32),IF(MONTH(B32+1)=MONTH(B32),B32+1,""),"")</f>
        <v>43798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43799</v>
      </c>
      <c r="B34" s="25">
        <f>IF(ISNUMBER(B33),IF(MONTH(B33+1)=MONTH(B33),B33+1,""),"")</f>
        <v>43799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</c>
      <c r="B35" s="43">
        <f>IF(ISNUMBER(B34),IF(MONTH(B34+1)=MONTH(B34),B34+1,""),"")</f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16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12</v>
      </c>
      <c r="B4" s="85" t="s">
        <v>28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43800</v>
      </c>
      <c r="B5" s="17">
        <f>DATE(B1,MONTH(1&amp;B$4),1)</f>
        <v>43800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43801</v>
      </c>
      <c r="B6" s="17">
        <f>B5+1</f>
        <v>43801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43802</v>
      </c>
      <c r="B7" s="17">
        <f aca="true" t="shared" si="4" ref="B7:B31">B6+1</f>
        <v>43802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43803</v>
      </c>
      <c r="B8" s="17">
        <f t="shared" si="4"/>
        <v>43803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43804</v>
      </c>
      <c r="B9" s="17">
        <f t="shared" si="4"/>
        <v>43804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43805</v>
      </c>
      <c r="B10" s="17">
        <f t="shared" si="4"/>
        <v>43805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43806</v>
      </c>
      <c r="B11" s="17">
        <f t="shared" si="4"/>
        <v>43806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43807</v>
      </c>
      <c r="B12" s="17">
        <f t="shared" si="4"/>
        <v>43807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43808</v>
      </c>
      <c r="B13" s="17">
        <f t="shared" si="4"/>
        <v>43808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43809</v>
      </c>
      <c r="B14" s="17">
        <f t="shared" si="4"/>
        <v>43809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43810</v>
      </c>
      <c r="B15" s="17">
        <f t="shared" si="4"/>
        <v>43810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43811</v>
      </c>
      <c r="B16" s="17">
        <f t="shared" si="4"/>
        <v>43811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43812</v>
      </c>
      <c r="B17" s="17">
        <f t="shared" si="4"/>
        <v>43812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43813</v>
      </c>
      <c r="B18" s="17">
        <f t="shared" si="4"/>
        <v>43813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43814</v>
      </c>
      <c r="B19" s="17">
        <f t="shared" si="4"/>
        <v>43814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43815</v>
      </c>
      <c r="B20" s="17">
        <f t="shared" si="4"/>
        <v>43815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43816</v>
      </c>
      <c r="B21" s="17">
        <f t="shared" si="4"/>
        <v>43816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43817</v>
      </c>
      <c r="B22" s="17">
        <f t="shared" si="4"/>
        <v>43817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43818</v>
      </c>
      <c r="B23" s="17">
        <f t="shared" si="4"/>
        <v>43818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43819</v>
      </c>
      <c r="B24" s="17">
        <f t="shared" si="4"/>
        <v>43819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43820</v>
      </c>
      <c r="B25" s="17">
        <f t="shared" si="4"/>
        <v>43820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43821</v>
      </c>
      <c r="B26" s="17">
        <f t="shared" si="4"/>
        <v>43821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43822</v>
      </c>
      <c r="B27" s="17">
        <f t="shared" si="4"/>
        <v>43822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43823</v>
      </c>
      <c r="B28" s="17">
        <f t="shared" si="4"/>
        <v>43823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43824</v>
      </c>
      <c r="B29" s="17">
        <f t="shared" si="4"/>
        <v>43824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43825</v>
      </c>
      <c r="B30" s="17">
        <f t="shared" si="4"/>
        <v>43825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43826</v>
      </c>
      <c r="B31" s="17">
        <f t="shared" si="4"/>
        <v>43826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43827</v>
      </c>
      <c r="B32" s="17">
        <f>B31+1</f>
        <v>43827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43828</v>
      </c>
      <c r="B33" s="25">
        <f>IF(ISNUMBER(B32),IF(MONTH(B32+1)=MONTH(B32),B32+1,""),"")</f>
        <v>43828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43829</v>
      </c>
      <c r="B34" s="25">
        <f>IF(ISNUMBER(B33),IF(MONTH(B33+1)=MONTH(B33),B33+1,""),"")</f>
        <v>43829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43830</v>
      </c>
      <c r="B35" s="43">
        <f>IF(ISNUMBER(B34),IF(MONTH(B34+1)=MONTH(B34),B34+1,""),"")</f>
        <v>43830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16"/>
  <sheetViews>
    <sheetView zoomScalePageLayoutView="0" workbookViewId="0" topLeftCell="A1">
      <selection activeCell="AY9" sqref="AY9"/>
    </sheetView>
  </sheetViews>
  <sheetFormatPr defaultColWidth="11.421875" defaultRowHeight="15"/>
  <cols>
    <col min="86" max="86" width="8.421875" style="0" customWidth="1"/>
  </cols>
  <sheetData>
    <row r="1" spans="1:81" ht="14.25">
      <c r="A1" s="38" t="s">
        <v>17</v>
      </c>
      <c r="J1" s="3">
        <v>2015</v>
      </c>
      <c r="V1" s="11"/>
      <c r="X1" s="5" t="s">
        <v>9</v>
      </c>
      <c r="AW1" s="5" t="s">
        <v>47</v>
      </c>
      <c r="BC1" s="5"/>
      <c r="CC1" s="18" t="s">
        <v>44</v>
      </c>
    </row>
    <row r="2" spans="1:82" ht="14.25">
      <c r="A2" s="38" t="s">
        <v>18</v>
      </c>
      <c r="J2" s="3">
        <v>2016</v>
      </c>
      <c r="V2" s="11"/>
      <c r="X2" s="5" t="s">
        <v>8</v>
      </c>
      <c r="AW2" s="5" t="s">
        <v>83</v>
      </c>
      <c r="BC2" s="5"/>
      <c r="CC2" s="63">
        <v>0.25</v>
      </c>
      <c r="CD2" s="139" t="s">
        <v>66</v>
      </c>
    </row>
    <row r="3" spans="1:82" ht="14.25">
      <c r="A3" s="38" t="s">
        <v>19</v>
      </c>
      <c r="J3" s="3">
        <v>2017</v>
      </c>
      <c r="V3" s="11"/>
      <c r="X3" s="5" t="s">
        <v>11</v>
      </c>
      <c r="AW3" s="5" t="s">
        <v>29</v>
      </c>
      <c r="BC3" s="5"/>
      <c r="CC3" s="64">
        <v>0.31</v>
      </c>
      <c r="CD3" s="139"/>
    </row>
    <row r="4" spans="1:82" ht="14.25">
      <c r="A4" s="38" t="s">
        <v>20</v>
      </c>
      <c r="J4" s="3">
        <v>2018</v>
      </c>
      <c r="V4" s="11"/>
      <c r="X4" s="5" t="s">
        <v>10</v>
      </c>
      <c r="AW4" s="5" t="s">
        <v>48</v>
      </c>
      <c r="BC4" s="5"/>
      <c r="CC4" s="65">
        <v>0.32</v>
      </c>
      <c r="CD4" s="139"/>
    </row>
    <row r="5" spans="1:82" ht="14.25">
      <c r="A5" s="38" t="s">
        <v>21</v>
      </c>
      <c r="J5" s="3">
        <v>2019</v>
      </c>
      <c r="V5" s="11"/>
      <c r="X5" s="5" t="s">
        <v>16</v>
      </c>
      <c r="AW5" s="5" t="s">
        <v>30</v>
      </c>
      <c r="BC5" s="5"/>
      <c r="CC5" s="65">
        <v>0.39</v>
      </c>
      <c r="CD5" s="139"/>
    </row>
    <row r="6" spans="1:82" ht="14.25">
      <c r="A6" s="38" t="s">
        <v>22</v>
      </c>
      <c r="J6" s="3">
        <v>2020</v>
      </c>
      <c r="V6" s="11"/>
      <c r="X6" s="5" t="s">
        <v>13</v>
      </c>
      <c r="AW6" s="5" t="s">
        <v>1</v>
      </c>
      <c r="BC6" s="5"/>
      <c r="CC6" s="67">
        <v>0.41</v>
      </c>
      <c r="CD6" s="139" t="s">
        <v>65</v>
      </c>
    </row>
    <row r="7" spans="1:82" ht="14.25">
      <c r="A7" s="38" t="s">
        <v>23</v>
      </c>
      <c r="J7" s="3">
        <v>2021</v>
      </c>
      <c r="U7" s="5"/>
      <c r="V7" s="5"/>
      <c r="X7" s="5" t="s">
        <v>14</v>
      </c>
      <c r="CC7" s="67">
        <v>0.493</v>
      </c>
      <c r="CD7" s="139"/>
    </row>
    <row r="8" spans="1:82" ht="14.25">
      <c r="A8" s="38" t="s">
        <v>24</v>
      </c>
      <c r="J8" s="3">
        <v>2022</v>
      </c>
      <c r="X8" s="5" t="s">
        <v>15</v>
      </c>
      <c r="CC8" s="67">
        <v>0.543</v>
      </c>
      <c r="CD8" s="139"/>
    </row>
    <row r="9" spans="1:82" ht="14.25">
      <c r="A9" s="38" t="s">
        <v>25</v>
      </c>
      <c r="J9" s="3">
        <v>2023</v>
      </c>
      <c r="X9" s="5" t="s">
        <v>12</v>
      </c>
      <c r="CC9" s="67">
        <v>0.568</v>
      </c>
      <c r="CD9" s="139"/>
    </row>
    <row r="10" spans="1:82" ht="14.25">
      <c r="A10" s="38" t="s">
        <v>26</v>
      </c>
      <c r="J10" s="3">
        <v>2024</v>
      </c>
      <c r="CC10" s="67">
        <v>0.595</v>
      </c>
      <c r="CD10" s="139"/>
    </row>
    <row r="11" spans="1:10" ht="14.25">
      <c r="A11" s="38" t="s">
        <v>27</v>
      </c>
      <c r="J11" s="3">
        <v>2025</v>
      </c>
    </row>
    <row r="12" spans="1:10" ht="14.25">
      <c r="A12" s="38" t="s">
        <v>28</v>
      </c>
      <c r="J12" s="3">
        <v>2026</v>
      </c>
    </row>
    <row r="15" ht="14.25">
      <c r="D15" s="5" t="s">
        <v>58</v>
      </c>
    </row>
    <row r="16" ht="14.25">
      <c r="D16" t="s">
        <v>59</v>
      </c>
    </row>
  </sheetData>
  <sheetProtection password="EAF2" sheet="1" objects="1" scenarios="1" selectLockedCells="1" selectUnlockedCells="1"/>
  <mergeCells count="2">
    <mergeCell ref="CD2:CD5"/>
    <mergeCell ref="CD6:C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G15"/>
  <sheetViews>
    <sheetView zoomScalePageLayoutView="0" workbookViewId="0" topLeftCell="A7">
      <selection activeCell="C18" sqref="C18"/>
    </sheetView>
  </sheetViews>
  <sheetFormatPr defaultColWidth="11.421875" defaultRowHeight="15"/>
  <cols>
    <col min="1" max="1" width="13.00390625" style="0" customWidth="1"/>
    <col min="2" max="2" width="18.140625" style="0" customWidth="1"/>
    <col min="3" max="3" width="22.00390625" style="0" customWidth="1"/>
    <col min="4" max="4" width="26.28125" style="0" customWidth="1"/>
    <col min="5" max="5" width="26.00390625" style="0" customWidth="1"/>
  </cols>
  <sheetData>
    <row r="1" spans="1:7" ht="23.25" thickBot="1">
      <c r="A1" s="6" t="s">
        <v>31</v>
      </c>
      <c r="B1" s="6" t="s">
        <v>62</v>
      </c>
      <c r="C1" s="40" t="s">
        <v>41</v>
      </c>
      <c r="D1" s="39" t="s">
        <v>40</v>
      </c>
      <c r="E1" s="39" t="s">
        <v>42</v>
      </c>
      <c r="G1" s="18" t="s">
        <v>61</v>
      </c>
    </row>
    <row r="2" spans="1:7" ht="15" thickBot="1">
      <c r="A2" s="7" t="s">
        <v>39</v>
      </c>
      <c r="B2" s="7">
        <v>0.41</v>
      </c>
      <c r="C2" s="14">
        <v>0.31</v>
      </c>
      <c r="D2" s="14">
        <v>0.25</v>
      </c>
      <c r="E2" s="14">
        <v>0.18</v>
      </c>
      <c r="G2" s="18">
        <v>2000</v>
      </c>
    </row>
    <row r="3" spans="1:7" ht="15" thickBot="1">
      <c r="A3" s="7" t="s">
        <v>38</v>
      </c>
      <c r="B3" s="7">
        <v>0.451</v>
      </c>
      <c r="C3" s="14">
        <v>0.31</v>
      </c>
      <c r="D3" s="14">
        <v>0.25</v>
      </c>
      <c r="E3" s="14">
        <v>0.18</v>
      </c>
      <c r="G3" s="42" t="s">
        <v>63</v>
      </c>
    </row>
    <row r="4" spans="1:5" ht="15" thickBot="1">
      <c r="A4" s="8" t="s">
        <v>3</v>
      </c>
      <c r="B4" s="8">
        <v>0.518</v>
      </c>
      <c r="C4" s="14">
        <v>0.31</v>
      </c>
      <c r="D4" s="14">
        <v>0.25</v>
      </c>
      <c r="E4" s="14">
        <v>0.18</v>
      </c>
    </row>
    <row r="5" spans="1:5" ht="15" thickBot="1">
      <c r="A5" s="7" t="s">
        <v>4</v>
      </c>
      <c r="B5" s="7">
        <v>0.543</v>
      </c>
      <c r="C5" s="14">
        <v>0.31</v>
      </c>
      <c r="D5" s="14">
        <v>0.25</v>
      </c>
      <c r="E5" s="14">
        <v>0.18</v>
      </c>
    </row>
    <row r="6" spans="1:5" ht="15" thickBot="1">
      <c r="A6" s="8" t="s">
        <v>32</v>
      </c>
      <c r="B6" s="8">
        <v>0.568</v>
      </c>
      <c r="C6" s="14">
        <v>0.39</v>
      </c>
      <c r="D6" s="14">
        <v>0.32</v>
      </c>
      <c r="E6" s="14">
        <v>0.23</v>
      </c>
    </row>
    <row r="7" spans="1:5" ht="15" thickBot="1">
      <c r="A7" s="7" t="s">
        <v>34</v>
      </c>
      <c r="B7" s="7">
        <v>0.595</v>
      </c>
      <c r="C7" s="14">
        <v>0.39</v>
      </c>
      <c r="D7" s="14">
        <v>0.32</v>
      </c>
      <c r="E7" s="14">
        <v>0.23</v>
      </c>
    </row>
    <row r="8" spans="1:5" ht="15" thickBot="1">
      <c r="A8" s="8" t="s">
        <v>35</v>
      </c>
      <c r="B8" s="7">
        <v>0.595</v>
      </c>
      <c r="C8" s="14">
        <v>0.43</v>
      </c>
      <c r="D8" s="14">
        <v>0.35</v>
      </c>
      <c r="E8" s="14">
        <v>0.25</v>
      </c>
    </row>
    <row r="9" spans="1:5" ht="15" thickBot="1">
      <c r="A9" s="7" t="s">
        <v>37</v>
      </c>
      <c r="B9" s="7">
        <v>0.595</v>
      </c>
      <c r="C9" s="14">
        <v>0.43</v>
      </c>
      <c r="D9" s="14">
        <v>0.35</v>
      </c>
      <c r="E9" s="14">
        <v>0.25</v>
      </c>
    </row>
    <row r="10" spans="1:5" ht="15" thickBot="1">
      <c r="A10" s="8" t="s">
        <v>36</v>
      </c>
      <c r="B10" s="7">
        <v>0.595</v>
      </c>
      <c r="C10" s="14">
        <v>0.43</v>
      </c>
      <c r="D10" s="14">
        <v>0.35</v>
      </c>
      <c r="E10" s="14">
        <v>0.25</v>
      </c>
    </row>
    <row r="12" spans="1:2" ht="14.25">
      <c r="A12" s="140" t="s">
        <v>33</v>
      </c>
      <c r="B12" s="140"/>
    </row>
    <row r="15" ht="14.25">
      <c r="C15" t="e">
        <f ca="1">OFFSET(index,,,ROWS(cola),)</f>
        <v>#NAME?</v>
      </c>
    </row>
  </sheetData>
  <sheetProtection sheet="1" selectLockedCells="1" selectUnlockedCells="1"/>
  <mergeCells count="1">
    <mergeCell ref="A12:B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40"/>
  <sheetViews>
    <sheetView showGridLines="0" zoomScale="112" zoomScaleNormal="112" zoomScaleSheetLayoutView="112" zoomScalePageLayoutView="0" workbookViewId="0" topLeftCell="A25">
      <selection activeCell="B1" sqref="B1:C2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1</v>
      </c>
      <c r="B4" s="84" t="s">
        <v>17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43466</v>
      </c>
      <c r="B5" s="17">
        <f>DATE(B1,MONTH(1&amp;B$4),1)</f>
        <v>43466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15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43467</v>
      </c>
      <c r="B6" s="17">
        <f>B5+1</f>
        <v>43467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15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43468</v>
      </c>
      <c r="B7" s="17">
        <f aca="true" t="shared" si="4" ref="B7:B31">B6+1</f>
        <v>43468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43469</v>
      </c>
      <c r="B8" s="17">
        <f t="shared" si="4"/>
        <v>43469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43470</v>
      </c>
      <c r="B9" s="17">
        <f t="shared" si="4"/>
        <v>43470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43471</v>
      </c>
      <c r="B10" s="17">
        <f t="shared" si="4"/>
        <v>43471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43472</v>
      </c>
      <c r="B11" s="17">
        <f t="shared" si="4"/>
        <v>43472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43473</v>
      </c>
      <c r="B12" s="17">
        <f t="shared" si="4"/>
        <v>43473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43474</v>
      </c>
      <c r="B13" s="17">
        <f t="shared" si="4"/>
        <v>43474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43475</v>
      </c>
      <c r="B14" s="17">
        <f t="shared" si="4"/>
        <v>43475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43476</v>
      </c>
      <c r="B15" s="17">
        <f t="shared" si="4"/>
        <v>43476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43477</v>
      </c>
      <c r="B16" s="17">
        <f t="shared" si="4"/>
        <v>43477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43478</v>
      </c>
      <c r="B17" s="17">
        <f t="shared" si="4"/>
        <v>43478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43479</v>
      </c>
      <c r="B18" s="17">
        <f t="shared" si="4"/>
        <v>43479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43480</v>
      </c>
      <c r="B19" s="17">
        <f t="shared" si="4"/>
        <v>43480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43481</v>
      </c>
      <c r="B20" s="17">
        <f t="shared" si="4"/>
        <v>43481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43482</v>
      </c>
      <c r="B21" s="17">
        <f t="shared" si="4"/>
        <v>43482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43483</v>
      </c>
      <c r="B22" s="17">
        <f t="shared" si="4"/>
        <v>43483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43484</v>
      </c>
      <c r="B23" s="17">
        <f t="shared" si="4"/>
        <v>43484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43485</v>
      </c>
      <c r="B24" s="17">
        <f t="shared" si="4"/>
        <v>43485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43486</v>
      </c>
      <c r="B25" s="17">
        <f t="shared" si="4"/>
        <v>43486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43487</v>
      </c>
      <c r="B26" s="17">
        <f t="shared" si="4"/>
        <v>43487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43488</v>
      </c>
      <c r="B27" s="17">
        <f t="shared" si="4"/>
        <v>43488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43489</v>
      </c>
      <c r="B28" s="17">
        <f t="shared" si="4"/>
        <v>43489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43490</v>
      </c>
      <c r="B29" s="17">
        <f t="shared" si="4"/>
        <v>43490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43491</v>
      </c>
      <c r="B30" s="17">
        <f t="shared" si="4"/>
        <v>43491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43492</v>
      </c>
      <c r="B31" s="17">
        <f t="shared" si="4"/>
        <v>43492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43493</v>
      </c>
      <c r="B32" s="17">
        <f>B31+1</f>
        <v>43493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43494</v>
      </c>
      <c r="B33" s="25">
        <f>IF(ISNUMBER(B32),IF(MONTH(B32+1)=MONTH(B32),B32+1,""),"")</f>
        <v>43494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43495</v>
      </c>
      <c r="B34" s="25">
        <f>IF(ISNUMBER(B33),IF(MONTH(B33+1)=MONTH(B33),B33+1,""),"")</f>
        <v>43495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43496</v>
      </c>
      <c r="B35" s="43">
        <f>IF(ISNUMBER(B34),IF(MONTH(B34+1)=MONTH(B34),B34+1,""),"")</f>
        <v>43496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  <row r="40" ht="14.25">
      <c r="S40"/>
    </row>
  </sheetData>
  <sheetProtection sheet="1" selectLockedCells="1"/>
  <mergeCells count="32">
    <mergeCell ref="Z6:AC6"/>
    <mergeCell ref="B38:E38"/>
    <mergeCell ref="F38:I38"/>
    <mergeCell ref="J38:M38"/>
    <mergeCell ref="N38:U38"/>
    <mergeCell ref="I37:J37"/>
    <mergeCell ref="D36:F36"/>
    <mergeCell ref="G36:I36"/>
    <mergeCell ref="J36:L36"/>
    <mergeCell ref="J1:K2"/>
    <mergeCell ref="R1:R4"/>
    <mergeCell ref="J3:J4"/>
    <mergeCell ref="K3:K4"/>
    <mergeCell ref="L1:L4"/>
    <mergeCell ref="M1:M4"/>
    <mergeCell ref="N1:N4"/>
    <mergeCell ref="S1:U1"/>
    <mergeCell ref="S2:S4"/>
    <mergeCell ref="T2:T3"/>
    <mergeCell ref="U2:U3"/>
    <mergeCell ref="B1:C2"/>
    <mergeCell ref="D1:E2"/>
    <mergeCell ref="F1:F4"/>
    <mergeCell ref="G1:H2"/>
    <mergeCell ref="I1:I4"/>
    <mergeCell ref="D3:D4"/>
    <mergeCell ref="E3:E4"/>
    <mergeCell ref="G3:G4"/>
    <mergeCell ref="H3:H4"/>
    <mergeCell ref="O1:O4"/>
    <mergeCell ref="P1:P4"/>
    <mergeCell ref="Q1:Q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8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2</v>
      </c>
      <c r="B4" s="84" t="s">
        <v>18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43497</v>
      </c>
      <c r="B5" s="17">
        <f>DATE(B1,MONTH(1&amp;B$4),1)</f>
        <v>43497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43498</v>
      </c>
      <c r="B6" s="17">
        <f>B5+1</f>
        <v>43498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43499</v>
      </c>
      <c r="B7" s="17">
        <f aca="true" t="shared" si="4" ref="B7:B31">B6+1</f>
        <v>43499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43500</v>
      </c>
      <c r="B8" s="17">
        <f t="shared" si="4"/>
        <v>43500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43501</v>
      </c>
      <c r="B9" s="17">
        <f t="shared" si="4"/>
        <v>43501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43502</v>
      </c>
      <c r="B10" s="17">
        <f t="shared" si="4"/>
        <v>43502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43503</v>
      </c>
      <c r="B11" s="17">
        <f t="shared" si="4"/>
        <v>43503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43504</v>
      </c>
      <c r="B12" s="17">
        <f t="shared" si="4"/>
        <v>43504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43505</v>
      </c>
      <c r="B13" s="17">
        <f t="shared" si="4"/>
        <v>43505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43506</v>
      </c>
      <c r="B14" s="17">
        <f t="shared" si="4"/>
        <v>43506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43507</v>
      </c>
      <c r="B15" s="17">
        <f t="shared" si="4"/>
        <v>43507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43508</v>
      </c>
      <c r="B16" s="17">
        <f t="shared" si="4"/>
        <v>43508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43509</v>
      </c>
      <c r="B17" s="17">
        <f t="shared" si="4"/>
        <v>43509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43510</v>
      </c>
      <c r="B18" s="17">
        <f t="shared" si="4"/>
        <v>43510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43511</v>
      </c>
      <c r="B19" s="17">
        <f t="shared" si="4"/>
        <v>43511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43512</v>
      </c>
      <c r="B20" s="17">
        <f t="shared" si="4"/>
        <v>43512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43513</v>
      </c>
      <c r="B21" s="17">
        <f t="shared" si="4"/>
        <v>43513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43514</v>
      </c>
      <c r="B22" s="17">
        <f t="shared" si="4"/>
        <v>43514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43515</v>
      </c>
      <c r="B23" s="17">
        <f t="shared" si="4"/>
        <v>43515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43516</v>
      </c>
      <c r="B24" s="17">
        <f t="shared" si="4"/>
        <v>43516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43517</v>
      </c>
      <c r="B25" s="17">
        <f t="shared" si="4"/>
        <v>43517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43518</v>
      </c>
      <c r="B26" s="17">
        <f t="shared" si="4"/>
        <v>43518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43519</v>
      </c>
      <c r="B27" s="17">
        <f t="shared" si="4"/>
        <v>43519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43520</v>
      </c>
      <c r="B28" s="17">
        <f t="shared" si="4"/>
        <v>43520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43521</v>
      </c>
      <c r="B29" s="17">
        <f t="shared" si="4"/>
        <v>43521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43522</v>
      </c>
      <c r="B30" s="17">
        <f t="shared" si="4"/>
        <v>43522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43523</v>
      </c>
      <c r="B31" s="17">
        <f t="shared" si="4"/>
        <v>43523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43524</v>
      </c>
      <c r="B32" s="17">
        <f>B31+1</f>
        <v>43524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</c>
      <c r="B33" s="25">
        <f>IF(ISNUMBER(B32),IF(MONTH(B32+1)=MONTH(B32),B32+1,""),"")</f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</c>
      <c r="B34" s="25">
        <f>IF(ISNUMBER(B33),IF(MONTH(B33+1)=MONTH(B33),B33+1,""),"")</f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</c>
      <c r="B35" s="43">
        <f>IF(ISNUMBER(B34),IF(MONTH(B34+1)=MONTH(B34),B34+1,""),"")</f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6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sheet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5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3</v>
      </c>
      <c r="B4" s="84" t="s">
        <v>19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43525</v>
      </c>
      <c r="B5" s="17">
        <f>DATE(B1,MONTH(1&amp;B$4),1)</f>
        <v>43525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43526</v>
      </c>
      <c r="B6" s="17">
        <f>B5+1</f>
        <v>43526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43527</v>
      </c>
      <c r="B7" s="17">
        <f aca="true" t="shared" si="4" ref="B7:B31">B6+1</f>
        <v>43527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43528</v>
      </c>
      <c r="B8" s="17">
        <f t="shared" si="4"/>
        <v>43528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43529</v>
      </c>
      <c r="B9" s="17">
        <f t="shared" si="4"/>
        <v>43529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43530</v>
      </c>
      <c r="B10" s="17">
        <f t="shared" si="4"/>
        <v>43530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43531</v>
      </c>
      <c r="B11" s="17">
        <f t="shared" si="4"/>
        <v>43531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43532</v>
      </c>
      <c r="B12" s="17">
        <f t="shared" si="4"/>
        <v>43532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43533</v>
      </c>
      <c r="B13" s="17">
        <f t="shared" si="4"/>
        <v>43533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43534</v>
      </c>
      <c r="B14" s="17">
        <f t="shared" si="4"/>
        <v>43534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43535</v>
      </c>
      <c r="B15" s="17">
        <f t="shared" si="4"/>
        <v>43535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43536</v>
      </c>
      <c r="B16" s="17">
        <f t="shared" si="4"/>
        <v>43536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43537</v>
      </c>
      <c r="B17" s="17">
        <f t="shared" si="4"/>
        <v>43537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43538</v>
      </c>
      <c r="B18" s="17">
        <f t="shared" si="4"/>
        <v>43538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43539</v>
      </c>
      <c r="B19" s="17">
        <f t="shared" si="4"/>
        <v>43539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43540</v>
      </c>
      <c r="B20" s="17">
        <f t="shared" si="4"/>
        <v>43540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43541</v>
      </c>
      <c r="B21" s="17">
        <f t="shared" si="4"/>
        <v>43541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43542</v>
      </c>
      <c r="B22" s="17">
        <f t="shared" si="4"/>
        <v>43542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43543</v>
      </c>
      <c r="B23" s="17">
        <f t="shared" si="4"/>
        <v>43543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43544</v>
      </c>
      <c r="B24" s="17">
        <f t="shared" si="4"/>
        <v>43544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43545</v>
      </c>
      <c r="B25" s="17">
        <f t="shared" si="4"/>
        <v>43545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43546</v>
      </c>
      <c r="B26" s="17">
        <f t="shared" si="4"/>
        <v>43546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43547</v>
      </c>
      <c r="B27" s="17">
        <f t="shared" si="4"/>
        <v>43547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43548</v>
      </c>
      <c r="B28" s="17">
        <f t="shared" si="4"/>
        <v>43548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43549</v>
      </c>
      <c r="B29" s="17">
        <f t="shared" si="4"/>
        <v>43549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43550</v>
      </c>
      <c r="B30" s="17">
        <f t="shared" si="4"/>
        <v>43550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43551</v>
      </c>
      <c r="B31" s="17">
        <f t="shared" si="4"/>
        <v>43551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43552</v>
      </c>
      <c r="B32" s="17">
        <f>B31+1</f>
        <v>43552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43553</v>
      </c>
      <c r="B33" s="25">
        <f>IF(ISNUMBER(B32),IF(MONTH(B32+1)=MONTH(B32),B32+1,""),"")</f>
        <v>43553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43554</v>
      </c>
      <c r="B34" s="25">
        <f>IF(ISNUMBER(B33),IF(MONTH(B33+1)=MONTH(B33),B33+1,""),"")</f>
        <v>43554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43555</v>
      </c>
      <c r="B35" s="43">
        <f>IF(ISNUMBER(B34),IF(MONTH(B34+1)=MONTH(B34),B34+1,""),"")</f>
        <v>43555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5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4</v>
      </c>
      <c r="B4" s="84" t="s">
        <v>20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43556</v>
      </c>
      <c r="B5" s="17">
        <f>DATE(B1,MONTH(1&amp;B$4),1)</f>
        <v>43556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43557</v>
      </c>
      <c r="B6" s="17">
        <f>B5+1</f>
        <v>43557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43558</v>
      </c>
      <c r="B7" s="17">
        <f aca="true" t="shared" si="4" ref="B7:B31">B6+1</f>
        <v>43558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43559</v>
      </c>
      <c r="B8" s="17">
        <f t="shared" si="4"/>
        <v>43559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43560</v>
      </c>
      <c r="B9" s="17">
        <f t="shared" si="4"/>
        <v>43560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43561</v>
      </c>
      <c r="B10" s="17">
        <f t="shared" si="4"/>
        <v>43561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43562</v>
      </c>
      <c r="B11" s="17">
        <f t="shared" si="4"/>
        <v>43562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43563</v>
      </c>
      <c r="B12" s="17">
        <f t="shared" si="4"/>
        <v>43563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43564</v>
      </c>
      <c r="B13" s="17">
        <f t="shared" si="4"/>
        <v>43564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43565</v>
      </c>
      <c r="B14" s="17">
        <f t="shared" si="4"/>
        <v>43565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43566</v>
      </c>
      <c r="B15" s="17">
        <f t="shared" si="4"/>
        <v>43566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43567</v>
      </c>
      <c r="B16" s="17">
        <f t="shared" si="4"/>
        <v>43567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43568</v>
      </c>
      <c r="B17" s="17">
        <f t="shared" si="4"/>
        <v>43568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43569</v>
      </c>
      <c r="B18" s="17">
        <f t="shared" si="4"/>
        <v>43569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43570</v>
      </c>
      <c r="B19" s="17">
        <f t="shared" si="4"/>
        <v>43570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43571</v>
      </c>
      <c r="B20" s="17">
        <f t="shared" si="4"/>
        <v>43571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43572</v>
      </c>
      <c r="B21" s="17">
        <f t="shared" si="4"/>
        <v>43572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43573</v>
      </c>
      <c r="B22" s="17">
        <f t="shared" si="4"/>
        <v>43573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43574</v>
      </c>
      <c r="B23" s="17">
        <f t="shared" si="4"/>
        <v>43574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43575</v>
      </c>
      <c r="B24" s="17">
        <f t="shared" si="4"/>
        <v>43575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43576</v>
      </c>
      <c r="B25" s="17">
        <f t="shared" si="4"/>
        <v>43576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43577</v>
      </c>
      <c r="B26" s="17">
        <f t="shared" si="4"/>
        <v>43577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43578</v>
      </c>
      <c r="B27" s="17">
        <f t="shared" si="4"/>
        <v>43578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43579</v>
      </c>
      <c r="B28" s="17">
        <f t="shared" si="4"/>
        <v>43579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43580</v>
      </c>
      <c r="B29" s="17">
        <f t="shared" si="4"/>
        <v>43580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43581</v>
      </c>
      <c r="B30" s="17">
        <f t="shared" si="4"/>
        <v>43581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43582</v>
      </c>
      <c r="B31" s="17">
        <f t="shared" si="4"/>
        <v>43582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43583</v>
      </c>
      <c r="B32" s="17">
        <f>B31+1</f>
        <v>43583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43584</v>
      </c>
      <c r="B33" s="25">
        <f>IF(ISNUMBER(B32),IF(MONTH(B32+1)=MONTH(B32),B32+1,""),"")</f>
        <v>43584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43585</v>
      </c>
      <c r="B34" s="25">
        <f>IF(ISNUMBER(B33),IF(MONTH(B33+1)=MONTH(B33),B33+1,""),"")</f>
        <v>43585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</c>
      <c r="B35" s="43">
        <f>IF(ISNUMBER(B34),IF(MONTH(B34+1)=MONTH(B34),B34+1,""),"")</f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19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5</v>
      </c>
      <c r="B4" s="84" t="s">
        <v>21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43586</v>
      </c>
      <c r="B5" s="17">
        <f>DATE(B1,MONTH(1&amp;B$4),1)</f>
        <v>43586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43587</v>
      </c>
      <c r="B6" s="17">
        <f>B5+1</f>
        <v>43587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43588</v>
      </c>
      <c r="B7" s="17">
        <f aca="true" t="shared" si="4" ref="B7:B31">B6+1</f>
        <v>43588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43589</v>
      </c>
      <c r="B8" s="17">
        <f t="shared" si="4"/>
        <v>43589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43590</v>
      </c>
      <c r="B9" s="17">
        <f t="shared" si="4"/>
        <v>43590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43591</v>
      </c>
      <c r="B10" s="17">
        <f t="shared" si="4"/>
        <v>43591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43592</v>
      </c>
      <c r="B11" s="17">
        <f t="shared" si="4"/>
        <v>43592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43593</v>
      </c>
      <c r="B12" s="17">
        <f t="shared" si="4"/>
        <v>43593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43594</v>
      </c>
      <c r="B13" s="17">
        <f t="shared" si="4"/>
        <v>43594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43595</v>
      </c>
      <c r="B14" s="17">
        <f t="shared" si="4"/>
        <v>43595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43596</v>
      </c>
      <c r="B15" s="17">
        <f t="shared" si="4"/>
        <v>43596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43597</v>
      </c>
      <c r="B16" s="17">
        <f t="shared" si="4"/>
        <v>43597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43598</v>
      </c>
      <c r="B17" s="17">
        <f t="shared" si="4"/>
        <v>43598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43599</v>
      </c>
      <c r="B18" s="17">
        <f t="shared" si="4"/>
        <v>43599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43600</v>
      </c>
      <c r="B19" s="17">
        <f t="shared" si="4"/>
        <v>43600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43601</v>
      </c>
      <c r="B20" s="17">
        <f t="shared" si="4"/>
        <v>43601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43602</v>
      </c>
      <c r="B21" s="17">
        <f t="shared" si="4"/>
        <v>43602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43603</v>
      </c>
      <c r="B22" s="17">
        <f t="shared" si="4"/>
        <v>43603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43604</v>
      </c>
      <c r="B23" s="17">
        <f t="shared" si="4"/>
        <v>43604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43605</v>
      </c>
      <c r="B24" s="17">
        <f t="shared" si="4"/>
        <v>43605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43606</v>
      </c>
      <c r="B25" s="17">
        <f t="shared" si="4"/>
        <v>43606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43607</v>
      </c>
      <c r="B26" s="17">
        <f t="shared" si="4"/>
        <v>43607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43608</v>
      </c>
      <c r="B27" s="17">
        <f t="shared" si="4"/>
        <v>43608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43609</v>
      </c>
      <c r="B28" s="17">
        <f t="shared" si="4"/>
        <v>43609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43610</v>
      </c>
      <c r="B29" s="17">
        <f t="shared" si="4"/>
        <v>43610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43611</v>
      </c>
      <c r="B30" s="17">
        <f t="shared" si="4"/>
        <v>43611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43612</v>
      </c>
      <c r="B31" s="17">
        <f t="shared" si="4"/>
        <v>43612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43613</v>
      </c>
      <c r="B32" s="17">
        <f>B31+1</f>
        <v>43613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43614</v>
      </c>
      <c r="B33" s="25">
        <f>IF(ISNUMBER(B32),IF(MONTH(B32+1)=MONTH(B32),B32+1,""),"")</f>
        <v>43614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43615</v>
      </c>
      <c r="B34" s="25">
        <f>IF(ISNUMBER(B33),IF(MONTH(B33+1)=MONTH(B33),B33+1,""),"")</f>
        <v>43615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43616</v>
      </c>
      <c r="B35" s="43">
        <f>IF(ISNUMBER(B34),IF(MONTH(B34+1)=MONTH(B34),B34+1,""),"")</f>
        <v>43616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2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6</v>
      </c>
      <c r="B4" s="84" t="s">
        <v>22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43617</v>
      </c>
      <c r="B5" s="17">
        <f>DATE(B1,MONTH(1&amp;B$4),1)</f>
        <v>43617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43618</v>
      </c>
      <c r="B6" s="17">
        <f>B5+1</f>
        <v>43618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43619</v>
      </c>
      <c r="B7" s="17">
        <f aca="true" t="shared" si="4" ref="B7:B31">B6+1</f>
        <v>43619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43620</v>
      </c>
      <c r="B8" s="17">
        <f t="shared" si="4"/>
        <v>43620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43621</v>
      </c>
      <c r="B9" s="17">
        <f t="shared" si="4"/>
        <v>43621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43622</v>
      </c>
      <c r="B10" s="17">
        <f t="shared" si="4"/>
        <v>43622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43623</v>
      </c>
      <c r="B11" s="17">
        <f t="shared" si="4"/>
        <v>43623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43624</v>
      </c>
      <c r="B12" s="17">
        <f t="shared" si="4"/>
        <v>43624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43625</v>
      </c>
      <c r="B13" s="17">
        <f t="shared" si="4"/>
        <v>43625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43626</v>
      </c>
      <c r="B14" s="17">
        <f t="shared" si="4"/>
        <v>43626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43627</v>
      </c>
      <c r="B15" s="17">
        <f t="shared" si="4"/>
        <v>43627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43628</v>
      </c>
      <c r="B16" s="17">
        <f t="shared" si="4"/>
        <v>43628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43629</v>
      </c>
      <c r="B17" s="17">
        <f t="shared" si="4"/>
        <v>43629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43630</v>
      </c>
      <c r="B18" s="17">
        <f t="shared" si="4"/>
        <v>43630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43631</v>
      </c>
      <c r="B19" s="17">
        <f t="shared" si="4"/>
        <v>43631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43632</v>
      </c>
      <c r="B20" s="17">
        <f t="shared" si="4"/>
        <v>43632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43633</v>
      </c>
      <c r="B21" s="17">
        <f t="shared" si="4"/>
        <v>43633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43634</v>
      </c>
      <c r="B22" s="17">
        <f t="shared" si="4"/>
        <v>43634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43635</v>
      </c>
      <c r="B23" s="17">
        <f t="shared" si="4"/>
        <v>43635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43636</v>
      </c>
      <c r="B24" s="17">
        <f t="shared" si="4"/>
        <v>43636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43637</v>
      </c>
      <c r="B25" s="17">
        <f t="shared" si="4"/>
        <v>43637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43638</v>
      </c>
      <c r="B26" s="17">
        <f t="shared" si="4"/>
        <v>43638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43639</v>
      </c>
      <c r="B27" s="17">
        <f t="shared" si="4"/>
        <v>43639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43640</v>
      </c>
      <c r="B28" s="17">
        <f t="shared" si="4"/>
        <v>43640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43641</v>
      </c>
      <c r="B29" s="17">
        <f t="shared" si="4"/>
        <v>43641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43642</v>
      </c>
      <c r="B30" s="17">
        <f t="shared" si="4"/>
        <v>43642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43643</v>
      </c>
      <c r="B31" s="17">
        <f t="shared" si="4"/>
        <v>43643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43644</v>
      </c>
      <c r="B32" s="17">
        <f>B31+1</f>
        <v>43644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43645</v>
      </c>
      <c r="B33" s="25">
        <f>IF(ISNUMBER(B32),IF(MONTH(B32+1)=MONTH(B32),B32+1,""),"")</f>
        <v>43645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43646</v>
      </c>
      <c r="B34" s="25">
        <f>IF(ISNUMBER(B33),IF(MONTH(B33+1)=MONTH(B33),B33+1,""),"")</f>
        <v>43646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</c>
      <c r="B35" s="43">
        <f>IF(ISNUMBER(B34),IF(MONTH(B34+1)=MONTH(B34),B34+1,""),"")</f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22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7</v>
      </c>
      <c r="B4" s="84" t="s">
        <v>23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43647</v>
      </c>
      <c r="B5" s="17">
        <f>DATE(B1,MONTH(1&amp;B$4),1)</f>
        <v>43647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43648</v>
      </c>
      <c r="B6" s="17">
        <f>B5+1</f>
        <v>43648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43649</v>
      </c>
      <c r="B7" s="17">
        <f aca="true" t="shared" si="4" ref="B7:B31">B6+1</f>
        <v>43649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43650</v>
      </c>
      <c r="B8" s="17">
        <f t="shared" si="4"/>
        <v>43650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43651</v>
      </c>
      <c r="B9" s="17">
        <f t="shared" si="4"/>
        <v>43651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43652</v>
      </c>
      <c r="B10" s="17">
        <f t="shared" si="4"/>
        <v>43652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43653</v>
      </c>
      <c r="B11" s="17">
        <f t="shared" si="4"/>
        <v>43653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43654</v>
      </c>
      <c r="B12" s="17">
        <f t="shared" si="4"/>
        <v>43654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43655</v>
      </c>
      <c r="B13" s="17">
        <f t="shared" si="4"/>
        <v>43655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43656</v>
      </c>
      <c r="B14" s="17">
        <f t="shared" si="4"/>
        <v>43656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43657</v>
      </c>
      <c r="B15" s="17">
        <f t="shared" si="4"/>
        <v>43657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43658</v>
      </c>
      <c r="B16" s="17">
        <f t="shared" si="4"/>
        <v>43658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43659</v>
      </c>
      <c r="B17" s="17">
        <f t="shared" si="4"/>
        <v>43659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43660</v>
      </c>
      <c r="B18" s="17">
        <f t="shared" si="4"/>
        <v>43660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43661</v>
      </c>
      <c r="B19" s="17">
        <f t="shared" si="4"/>
        <v>43661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43662</v>
      </c>
      <c r="B20" s="17">
        <f t="shared" si="4"/>
        <v>43662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43663</v>
      </c>
      <c r="B21" s="17">
        <f t="shared" si="4"/>
        <v>43663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43664</v>
      </c>
      <c r="B22" s="17">
        <f t="shared" si="4"/>
        <v>43664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43665</v>
      </c>
      <c r="B23" s="17">
        <f t="shared" si="4"/>
        <v>43665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43666</v>
      </c>
      <c r="B24" s="17">
        <f t="shared" si="4"/>
        <v>43666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43667</v>
      </c>
      <c r="B25" s="17">
        <f t="shared" si="4"/>
        <v>43667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43668</v>
      </c>
      <c r="B26" s="17">
        <f t="shared" si="4"/>
        <v>43668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43669</v>
      </c>
      <c r="B27" s="17">
        <f t="shared" si="4"/>
        <v>43669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43670</v>
      </c>
      <c r="B28" s="17">
        <f t="shared" si="4"/>
        <v>43670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43671</v>
      </c>
      <c r="B29" s="17">
        <f t="shared" si="4"/>
        <v>43671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43672</v>
      </c>
      <c r="B30" s="17">
        <f t="shared" si="4"/>
        <v>43672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43673</v>
      </c>
      <c r="B31" s="17">
        <f t="shared" si="4"/>
        <v>43673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43674</v>
      </c>
      <c r="B32" s="17">
        <f>B31+1</f>
        <v>43674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43675</v>
      </c>
      <c r="B33" s="25">
        <f>IF(ISNUMBER(B32),IF(MONTH(B32+1)=MONTH(B32),B32+1,""),"")</f>
        <v>43675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43676</v>
      </c>
      <c r="B34" s="25">
        <f>IF(ISNUMBER(B33),IF(MONTH(B33+1)=MONTH(B33),B33+1,""),"")</f>
        <v>43676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43677</v>
      </c>
      <c r="B35" s="43">
        <f>IF(ISNUMBER(B34),IF(MONTH(B34+1)=MONTH(B34),B34+1,""),"")</f>
        <v>43677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T2:T3">
      <formula1>fiscal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B1">
      <formula1>annee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P38"/>
  <sheetViews>
    <sheetView showGridLines="0" zoomScale="112" zoomScaleNormal="112" zoomScaleSheetLayoutView="112" zoomScalePageLayoutView="0" workbookViewId="0" topLeftCell="A19">
      <selection activeCell="I37" sqref="I37:J37"/>
    </sheetView>
  </sheetViews>
  <sheetFormatPr defaultColWidth="4.7109375" defaultRowHeight="15"/>
  <cols>
    <col min="1" max="1" width="0.42578125" style="18" customWidth="1"/>
    <col min="2" max="2" width="8.140625" style="18" customWidth="1"/>
    <col min="3" max="3" width="0.42578125" style="18" hidden="1" customWidth="1"/>
    <col min="4" max="4" width="7.00390625" style="18" customWidth="1"/>
    <col min="5" max="5" width="8.00390625" style="18" customWidth="1"/>
    <col min="6" max="6" width="7.28125" style="18" customWidth="1"/>
    <col min="7" max="7" width="7.421875" style="18" customWidth="1"/>
    <col min="8" max="8" width="8.57421875" style="18" customWidth="1"/>
    <col min="9" max="9" width="7.28125" style="18" customWidth="1"/>
    <col min="10" max="10" width="7.421875" style="18" customWidth="1"/>
    <col min="11" max="11" width="8.421875" style="18" customWidth="1"/>
    <col min="12" max="12" width="7.28125" style="18" customWidth="1"/>
    <col min="13" max="13" width="8.00390625" style="18" customWidth="1"/>
    <col min="14" max="14" width="7.8515625" style="18" customWidth="1"/>
    <col min="15" max="15" width="17.7109375" style="18" customWidth="1"/>
    <col min="16" max="16" width="6.57421875" style="18" customWidth="1"/>
    <col min="17" max="18" width="6.7109375" style="18" customWidth="1"/>
    <col min="19" max="19" width="8.00390625" style="18" customWidth="1"/>
    <col min="20" max="20" width="9.8515625" style="18" customWidth="1"/>
    <col min="21" max="21" width="8.8515625" style="18" customWidth="1"/>
    <col min="22" max="22" width="4.7109375" style="18" customWidth="1"/>
    <col min="23" max="23" width="2.00390625" style="18" customWidth="1"/>
    <col min="24" max="24" width="1.7109375" style="18" customWidth="1"/>
    <col min="25" max="25" width="0.9921875" style="18" customWidth="1"/>
    <col min="26" max="26" width="5.7109375" style="18" bestFit="1" customWidth="1"/>
    <col min="27" max="16384" width="4.7109375" style="18" customWidth="1"/>
  </cols>
  <sheetData>
    <row r="1" spans="2:21" ht="20.25" customHeight="1">
      <c r="B1" s="107">
        <v>2019</v>
      </c>
      <c r="C1" s="107"/>
      <c r="D1" s="109" t="s">
        <v>47</v>
      </c>
      <c r="E1" s="109"/>
      <c r="F1" s="110" t="s">
        <v>0</v>
      </c>
      <c r="G1" s="109"/>
      <c r="H1" s="109"/>
      <c r="I1" s="110" t="s">
        <v>0</v>
      </c>
      <c r="J1" s="109"/>
      <c r="K1" s="109"/>
      <c r="L1" s="111" t="s">
        <v>0</v>
      </c>
      <c r="M1" s="122" t="s">
        <v>55</v>
      </c>
      <c r="N1" s="122" t="s">
        <v>56</v>
      </c>
      <c r="O1" s="117" t="s">
        <v>7</v>
      </c>
      <c r="P1" s="119" t="s">
        <v>45</v>
      </c>
      <c r="Q1" s="119" t="s">
        <v>2</v>
      </c>
      <c r="R1" s="121" t="s">
        <v>46</v>
      </c>
      <c r="S1" s="100" t="s">
        <v>43</v>
      </c>
      <c r="T1" s="100"/>
      <c r="U1" s="101"/>
    </row>
    <row r="2" spans="2:21" ht="15" customHeight="1">
      <c r="B2" s="108"/>
      <c r="C2" s="107"/>
      <c r="D2" s="109"/>
      <c r="E2" s="109"/>
      <c r="F2" s="110"/>
      <c r="G2" s="109"/>
      <c r="H2" s="109"/>
      <c r="I2" s="110"/>
      <c r="J2" s="109"/>
      <c r="K2" s="109"/>
      <c r="L2" s="111"/>
      <c r="M2" s="122"/>
      <c r="N2" s="122"/>
      <c r="O2" s="118"/>
      <c r="P2" s="119"/>
      <c r="Q2" s="119"/>
      <c r="R2" s="119"/>
      <c r="S2" s="102" t="s">
        <v>5</v>
      </c>
      <c r="T2" s="104">
        <v>0.31</v>
      </c>
      <c r="U2" s="105" t="s">
        <v>64</v>
      </c>
    </row>
    <row r="3" spans="1:21" ht="2.25" customHeight="1">
      <c r="A3" s="1"/>
      <c r="B3" s="35"/>
      <c r="C3" s="4"/>
      <c r="D3" s="115" t="s">
        <v>52</v>
      </c>
      <c r="E3" s="115" t="s">
        <v>53</v>
      </c>
      <c r="F3" s="111"/>
      <c r="G3" s="115" t="s">
        <v>52</v>
      </c>
      <c r="H3" s="115" t="s">
        <v>53</v>
      </c>
      <c r="I3" s="113"/>
      <c r="J3" s="115" t="s">
        <v>52</v>
      </c>
      <c r="K3" s="115" t="s">
        <v>53</v>
      </c>
      <c r="L3" s="113"/>
      <c r="M3" s="122"/>
      <c r="N3" s="122"/>
      <c r="O3" s="118"/>
      <c r="P3" s="119"/>
      <c r="Q3" s="119"/>
      <c r="R3" s="119"/>
      <c r="S3" s="103"/>
      <c r="T3" s="104"/>
      <c r="U3" s="106"/>
    </row>
    <row r="4" spans="1:21" ht="58.5" customHeight="1">
      <c r="A4" s="2">
        <f>MONTH(1&amp;B4)</f>
        <v>8</v>
      </c>
      <c r="B4" s="84" t="s">
        <v>24</v>
      </c>
      <c r="C4" s="4"/>
      <c r="D4" s="116"/>
      <c r="E4" s="116"/>
      <c r="F4" s="112"/>
      <c r="G4" s="116"/>
      <c r="H4" s="116"/>
      <c r="I4" s="114"/>
      <c r="J4" s="116"/>
      <c r="K4" s="116"/>
      <c r="L4" s="114"/>
      <c r="M4" s="123"/>
      <c r="N4" s="123"/>
      <c r="O4" s="118"/>
      <c r="P4" s="120"/>
      <c r="Q4" s="120"/>
      <c r="R4" s="120"/>
      <c r="S4" s="103"/>
      <c r="T4" s="66" t="str">
        <f>#VALUE!</f>
        <v>Montants barême fiscal fonction public.</v>
      </c>
      <c r="U4" s="54"/>
    </row>
    <row r="5" spans="1:26" ht="15" customHeight="1">
      <c r="A5" s="2">
        <f>B5</f>
        <v>43678</v>
      </c>
      <c r="B5" s="17">
        <f>DATE(B1,MONTH(1&amp;B$4),1)</f>
        <v>43678</v>
      </c>
      <c r="C5" s="16"/>
      <c r="D5" s="20"/>
      <c r="E5" s="20"/>
      <c r="F5" s="10">
        <f aca="true" t="shared" si="0" ref="F5:F35">E5-D5</f>
        <v>0</v>
      </c>
      <c r="G5" s="9"/>
      <c r="H5" s="9"/>
      <c r="I5" s="10">
        <f aca="true" t="shared" si="1" ref="I5:I35">H5-G5</f>
        <v>0</v>
      </c>
      <c r="J5" s="9"/>
      <c r="K5" s="9"/>
      <c r="L5" s="10">
        <f aca="true" t="shared" si="2" ref="L5:L35">K5-J5</f>
        <v>0</v>
      </c>
      <c r="M5" s="26"/>
      <c r="N5" s="29"/>
      <c r="O5" s="37" t="s">
        <v>10</v>
      </c>
      <c r="P5" s="36"/>
      <c r="Q5" s="22"/>
      <c r="R5" s="22"/>
      <c r="S5" s="31"/>
      <c r="T5" s="55">
        <f>S5*T2</f>
        <v>0</v>
      </c>
      <c r="U5" s="59">
        <f>S5*U4</f>
        <v>0</v>
      </c>
      <c r="Z5" s="62"/>
    </row>
    <row r="6" spans="1:29" ht="15">
      <c r="A6" s="2">
        <f aca="true" t="shared" si="3" ref="A6:A35">B6</f>
        <v>43679</v>
      </c>
      <c r="B6" s="17">
        <f>B5+1</f>
        <v>43679</v>
      </c>
      <c r="C6" s="16"/>
      <c r="D6" s="9"/>
      <c r="E6" s="9"/>
      <c r="F6" s="10">
        <f t="shared" si="0"/>
        <v>0</v>
      </c>
      <c r="G6" s="9"/>
      <c r="H6" s="9"/>
      <c r="I6" s="10">
        <f t="shared" si="1"/>
        <v>0</v>
      </c>
      <c r="J6" s="9"/>
      <c r="K6" s="9"/>
      <c r="L6" s="10">
        <f t="shared" si="2"/>
        <v>0</v>
      </c>
      <c r="M6" s="27"/>
      <c r="N6" s="29"/>
      <c r="O6" s="34" t="s">
        <v>10</v>
      </c>
      <c r="P6" s="21"/>
      <c r="Q6" s="22"/>
      <c r="R6" s="22"/>
      <c r="S6" s="31"/>
      <c r="T6" s="55">
        <f>S6*T2</f>
        <v>0</v>
      </c>
      <c r="U6" s="59">
        <f>S6*U4</f>
        <v>0</v>
      </c>
      <c r="Z6" s="124"/>
      <c r="AA6" s="99"/>
      <c r="AB6" s="99"/>
      <c r="AC6" s="99"/>
    </row>
    <row r="7" spans="1:26" ht="15">
      <c r="A7" s="2">
        <f t="shared" si="3"/>
        <v>43680</v>
      </c>
      <c r="B7" s="17">
        <f aca="true" t="shared" si="4" ref="B7:B31">B6+1</f>
        <v>43680</v>
      </c>
      <c r="C7" s="16"/>
      <c r="D7" s="9"/>
      <c r="E7" s="9"/>
      <c r="F7" s="10">
        <f t="shared" si="0"/>
        <v>0</v>
      </c>
      <c r="G7" s="9"/>
      <c r="H7" s="9"/>
      <c r="I7" s="10">
        <f t="shared" si="1"/>
        <v>0</v>
      </c>
      <c r="J7" s="9"/>
      <c r="K7" s="9"/>
      <c r="L7" s="10">
        <f t="shared" si="2"/>
        <v>0</v>
      </c>
      <c r="M7" s="27"/>
      <c r="N7" s="29"/>
      <c r="O7" s="34" t="s">
        <v>10</v>
      </c>
      <c r="P7" s="21"/>
      <c r="Q7" s="22"/>
      <c r="R7" s="22"/>
      <c r="S7" s="31"/>
      <c r="T7" s="55">
        <f>S7*T2</f>
        <v>0</v>
      </c>
      <c r="U7" s="59">
        <f>S7*U4</f>
        <v>0</v>
      </c>
      <c r="Z7" s="61"/>
    </row>
    <row r="8" spans="1:21" ht="15">
      <c r="A8" s="2">
        <f t="shared" si="3"/>
        <v>43681</v>
      </c>
      <c r="B8" s="17">
        <f t="shared" si="4"/>
        <v>43681</v>
      </c>
      <c r="C8" s="16"/>
      <c r="D8" s="9"/>
      <c r="E8" s="9"/>
      <c r="F8" s="10">
        <f t="shared" si="0"/>
        <v>0</v>
      </c>
      <c r="G8" s="9"/>
      <c r="H8" s="9"/>
      <c r="I8" s="10">
        <f t="shared" si="1"/>
        <v>0</v>
      </c>
      <c r="J8" s="9"/>
      <c r="K8" s="9"/>
      <c r="L8" s="10">
        <f t="shared" si="2"/>
        <v>0</v>
      </c>
      <c r="M8" s="27"/>
      <c r="N8" s="29"/>
      <c r="O8" s="34" t="s">
        <v>10</v>
      </c>
      <c r="P8" s="21"/>
      <c r="Q8" s="22"/>
      <c r="R8" s="22"/>
      <c r="S8" s="31"/>
      <c r="T8" s="55">
        <f>S8*T2</f>
        <v>0</v>
      </c>
      <c r="U8" s="59">
        <f>S8*U4</f>
        <v>0</v>
      </c>
    </row>
    <row r="9" spans="1:21" ht="15">
      <c r="A9" s="2">
        <f t="shared" si="3"/>
        <v>43682</v>
      </c>
      <c r="B9" s="17">
        <f t="shared" si="4"/>
        <v>43682</v>
      </c>
      <c r="C9" s="16"/>
      <c r="D9" s="9"/>
      <c r="E9" s="9"/>
      <c r="F9" s="10">
        <f t="shared" si="0"/>
        <v>0</v>
      </c>
      <c r="G9" s="9"/>
      <c r="H9" s="9"/>
      <c r="I9" s="10">
        <f t="shared" si="1"/>
        <v>0</v>
      </c>
      <c r="J9" s="9"/>
      <c r="K9" s="9"/>
      <c r="L9" s="10">
        <f t="shared" si="2"/>
        <v>0</v>
      </c>
      <c r="M9" s="27"/>
      <c r="N9" s="29"/>
      <c r="O9" s="34" t="s">
        <v>10</v>
      </c>
      <c r="P9" s="21"/>
      <c r="Q9" s="22"/>
      <c r="R9" s="22"/>
      <c r="S9" s="31"/>
      <c r="T9" s="55">
        <f>S9*T2</f>
        <v>0</v>
      </c>
      <c r="U9" s="59">
        <f>S9*U4</f>
        <v>0</v>
      </c>
    </row>
    <row r="10" spans="1:21" ht="14.25">
      <c r="A10" s="2">
        <f t="shared" si="3"/>
        <v>43683</v>
      </c>
      <c r="B10" s="17">
        <f t="shared" si="4"/>
        <v>43683</v>
      </c>
      <c r="C10" s="16"/>
      <c r="D10" s="9"/>
      <c r="E10" s="9"/>
      <c r="F10" s="10">
        <f t="shared" si="0"/>
        <v>0</v>
      </c>
      <c r="G10" s="9"/>
      <c r="H10" s="9"/>
      <c r="I10" s="10">
        <f t="shared" si="1"/>
        <v>0</v>
      </c>
      <c r="J10" s="9"/>
      <c r="K10" s="9"/>
      <c r="L10" s="10">
        <f t="shared" si="2"/>
        <v>0</v>
      </c>
      <c r="M10" s="27"/>
      <c r="N10" s="29"/>
      <c r="O10" s="34" t="s">
        <v>10</v>
      </c>
      <c r="P10" s="21"/>
      <c r="Q10" s="22"/>
      <c r="R10" s="22"/>
      <c r="S10" s="31"/>
      <c r="T10" s="55">
        <f>S10*T2</f>
        <v>0</v>
      </c>
      <c r="U10" s="59">
        <f>S10*U4</f>
        <v>0</v>
      </c>
    </row>
    <row r="11" spans="1:21" ht="14.25">
      <c r="A11" s="2">
        <f t="shared" si="3"/>
        <v>43684</v>
      </c>
      <c r="B11" s="17">
        <f t="shared" si="4"/>
        <v>43684</v>
      </c>
      <c r="C11" s="16"/>
      <c r="D11" s="9"/>
      <c r="E11" s="9"/>
      <c r="F11" s="10">
        <f t="shared" si="0"/>
        <v>0</v>
      </c>
      <c r="G11" s="9"/>
      <c r="H11" s="9"/>
      <c r="I11" s="10">
        <f t="shared" si="1"/>
        <v>0</v>
      </c>
      <c r="J11" s="9"/>
      <c r="K11" s="9"/>
      <c r="L11" s="10">
        <f t="shared" si="2"/>
        <v>0</v>
      </c>
      <c r="M11" s="27"/>
      <c r="N11" s="29"/>
      <c r="O11" s="34" t="s">
        <v>10</v>
      </c>
      <c r="P11" s="21"/>
      <c r="Q11" s="22"/>
      <c r="R11" s="22"/>
      <c r="S11" s="31"/>
      <c r="T11" s="55">
        <f>S11*T2</f>
        <v>0</v>
      </c>
      <c r="U11" s="59">
        <f>S11*U4</f>
        <v>0</v>
      </c>
    </row>
    <row r="12" spans="1:21" ht="14.25">
      <c r="A12" s="2">
        <f t="shared" si="3"/>
        <v>43685</v>
      </c>
      <c r="B12" s="17">
        <f t="shared" si="4"/>
        <v>43685</v>
      </c>
      <c r="C12" s="16"/>
      <c r="D12" s="9"/>
      <c r="E12" s="9"/>
      <c r="F12" s="10">
        <f t="shared" si="0"/>
        <v>0</v>
      </c>
      <c r="G12" s="9"/>
      <c r="H12" s="9"/>
      <c r="I12" s="10">
        <f t="shared" si="1"/>
        <v>0</v>
      </c>
      <c r="J12" s="9"/>
      <c r="K12" s="9"/>
      <c r="L12" s="10">
        <f t="shared" si="2"/>
        <v>0</v>
      </c>
      <c r="M12" s="27"/>
      <c r="N12" s="29"/>
      <c r="O12" s="34" t="s">
        <v>10</v>
      </c>
      <c r="P12" s="21"/>
      <c r="Q12" s="33"/>
      <c r="R12" s="22"/>
      <c r="S12" s="31"/>
      <c r="T12" s="55">
        <f>S12*T2</f>
        <v>0</v>
      </c>
      <c r="U12" s="59">
        <f>S12*U4</f>
        <v>0</v>
      </c>
    </row>
    <row r="13" spans="1:21" ht="14.25">
      <c r="A13" s="2">
        <f t="shared" si="3"/>
        <v>43686</v>
      </c>
      <c r="B13" s="17">
        <f t="shared" si="4"/>
        <v>43686</v>
      </c>
      <c r="C13" s="16"/>
      <c r="D13" s="9"/>
      <c r="E13" s="9"/>
      <c r="F13" s="10">
        <f t="shared" si="0"/>
        <v>0</v>
      </c>
      <c r="G13" s="9"/>
      <c r="H13" s="9"/>
      <c r="I13" s="10">
        <f t="shared" si="1"/>
        <v>0</v>
      </c>
      <c r="J13" s="9"/>
      <c r="K13" s="9"/>
      <c r="L13" s="10">
        <f t="shared" si="2"/>
        <v>0</v>
      </c>
      <c r="M13" s="27"/>
      <c r="N13" s="29"/>
      <c r="O13" s="34" t="s">
        <v>10</v>
      </c>
      <c r="P13" s="21"/>
      <c r="Q13" s="22"/>
      <c r="R13" s="22"/>
      <c r="S13" s="31"/>
      <c r="T13" s="55">
        <f>S13*T2</f>
        <v>0</v>
      </c>
      <c r="U13" s="59">
        <f>S13*U4</f>
        <v>0</v>
      </c>
    </row>
    <row r="14" spans="1:21" ht="14.25">
      <c r="A14" s="2">
        <f t="shared" si="3"/>
        <v>43687</v>
      </c>
      <c r="B14" s="17">
        <f t="shared" si="4"/>
        <v>43687</v>
      </c>
      <c r="C14" s="16"/>
      <c r="D14" s="9"/>
      <c r="E14" s="9"/>
      <c r="F14" s="10">
        <f t="shared" si="0"/>
        <v>0</v>
      </c>
      <c r="G14" s="9"/>
      <c r="H14" s="9"/>
      <c r="I14" s="10">
        <f t="shared" si="1"/>
        <v>0</v>
      </c>
      <c r="J14" s="9"/>
      <c r="K14" s="9"/>
      <c r="L14" s="10">
        <f t="shared" si="2"/>
        <v>0</v>
      </c>
      <c r="M14" s="27"/>
      <c r="N14" s="29"/>
      <c r="O14" s="34"/>
      <c r="P14" s="21"/>
      <c r="Q14" s="22"/>
      <c r="R14" s="22"/>
      <c r="S14" s="31"/>
      <c r="T14" s="55">
        <f>S14*T2</f>
        <v>0</v>
      </c>
      <c r="U14" s="59">
        <f>S14*U4</f>
        <v>0</v>
      </c>
    </row>
    <row r="15" spans="1:21" ht="14.25">
      <c r="A15" s="2">
        <f t="shared" si="3"/>
        <v>43688</v>
      </c>
      <c r="B15" s="17">
        <f t="shared" si="4"/>
        <v>43688</v>
      </c>
      <c r="C15" s="16"/>
      <c r="D15" s="9"/>
      <c r="E15" s="9"/>
      <c r="F15" s="10">
        <f t="shared" si="0"/>
        <v>0</v>
      </c>
      <c r="G15" s="9"/>
      <c r="H15" s="9"/>
      <c r="I15" s="10">
        <f t="shared" si="1"/>
        <v>0</v>
      </c>
      <c r="J15" s="9"/>
      <c r="K15" s="9"/>
      <c r="L15" s="10">
        <f t="shared" si="2"/>
        <v>0</v>
      </c>
      <c r="M15" s="27"/>
      <c r="N15" s="29"/>
      <c r="O15" s="34"/>
      <c r="P15" s="21"/>
      <c r="Q15" s="22"/>
      <c r="R15" s="22"/>
      <c r="S15" s="31"/>
      <c r="T15" s="55">
        <f>S15*T2</f>
        <v>0</v>
      </c>
      <c r="U15" s="59">
        <f>S15*U4</f>
        <v>0</v>
      </c>
    </row>
    <row r="16" spans="1:21" ht="14.25">
      <c r="A16" s="2">
        <f t="shared" si="3"/>
        <v>43689</v>
      </c>
      <c r="B16" s="17">
        <f t="shared" si="4"/>
        <v>43689</v>
      </c>
      <c r="C16" s="16"/>
      <c r="D16" s="9"/>
      <c r="E16" s="9"/>
      <c r="F16" s="10">
        <f t="shared" si="0"/>
        <v>0</v>
      </c>
      <c r="G16" s="9"/>
      <c r="H16" s="9"/>
      <c r="I16" s="10">
        <f t="shared" si="1"/>
        <v>0</v>
      </c>
      <c r="J16" s="9"/>
      <c r="K16" s="9"/>
      <c r="L16" s="10">
        <f t="shared" si="2"/>
        <v>0</v>
      </c>
      <c r="M16" s="27"/>
      <c r="N16" s="29"/>
      <c r="O16" s="34"/>
      <c r="P16" s="21"/>
      <c r="Q16" s="22"/>
      <c r="R16" s="22"/>
      <c r="S16" s="31"/>
      <c r="T16" s="55">
        <f>S16*T2</f>
        <v>0</v>
      </c>
      <c r="U16" s="59">
        <f>S16*U4</f>
        <v>0</v>
      </c>
    </row>
    <row r="17" spans="1:21" ht="14.25">
      <c r="A17" s="2">
        <f t="shared" si="3"/>
        <v>43690</v>
      </c>
      <c r="B17" s="17">
        <f t="shared" si="4"/>
        <v>43690</v>
      </c>
      <c r="C17" s="16"/>
      <c r="D17" s="9"/>
      <c r="E17" s="9"/>
      <c r="F17" s="10">
        <f t="shared" si="0"/>
        <v>0</v>
      </c>
      <c r="G17" s="9"/>
      <c r="H17" s="9"/>
      <c r="I17" s="10">
        <f t="shared" si="1"/>
        <v>0</v>
      </c>
      <c r="J17" s="9"/>
      <c r="K17" s="9"/>
      <c r="L17" s="10">
        <f t="shared" si="2"/>
        <v>0</v>
      </c>
      <c r="M17" s="27"/>
      <c r="N17" s="29"/>
      <c r="O17" s="34"/>
      <c r="P17" s="21"/>
      <c r="Q17" s="22"/>
      <c r="R17" s="22"/>
      <c r="S17" s="31"/>
      <c r="T17" s="55">
        <f>S17*T2</f>
        <v>0</v>
      </c>
      <c r="U17" s="59">
        <f>S17*U16</f>
        <v>0</v>
      </c>
    </row>
    <row r="18" spans="1:21" ht="14.25">
      <c r="A18" s="2">
        <f t="shared" si="3"/>
        <v>43691</v>
      </c>
      <c r="B18" s="17">
        <f t="shared" si="4"/>
        <v>43691</v>
      </c>
      <c r="C18" s="16"/>
      <c r="D18" s="9"/>
      <c r="E18" s="9"/>
      <c r="F18" s="10">
        <f t="shared" si="0"/>
        <v>0</v>
      </c>
      <c r="G18" s="9"/>
      <c r="H18" s="9"/>
      <c r="I18" s="10">
        <f t="shared" si="1"/>
        <v>0</v>
      </c>
      <c r="J18" s="9"/>
      <c r="K18" s="9"/>
      <c r="L18" s="10">
        <f t="shared" si="2"/>
        <v>0</v>
      </c>
      <c r="M18" s="27"/>
      <c r="N18" s="29"/>
      <c r="O18" s="34"/>
      <c r="P18" s="21"/>
      <c r="Q18" s="22"/>
      <c r="R18" s="22"/>
      <c r="S18" s="31"/>
      <c r="T18" s="55">
        <f>S18*T2</f>
        <v>0</v>
      </c>
      <c r="U18" s="59">
        <f>S18*U4</f>
        <v>0</v>
      </c>
    </row>
    <row r="19" spans="1:21" ht="14.25">
      <c r="A19" s="2">
        <f t="shared" si="3"/>
        <v>43692</v>
      </c>
      <c r="B19" s="17">
        <f t="shared" si="4"/>
        <v>43692</v>
      </c>
      <c r="C19" s="16"/>
      <c r="D19" s="9"/>
      <c r="E19" s="9"/>
      <c r="F19" s="10">
        <f t="shared" si="0"/>
        <v>0</v>
      </c>
      <c r="G19" s="9"/>
      <c r="H19" s="9"/>
      <c r="I19" s="10">
        <f t="shared" si="1"/>
        <v>0</v>
      </c>
      <c r="J19" s="9"/>
      <c r="K19" s="9"/>
      <c r="L19" s="10">
        <f t="shared" si="2"/>
        <v>0</v>
      </c>
      <c r="M19" s="27"/>
      <c r="N19" s="29"/>
      <c r="O19" s="34"/>
      <c r="P19" s="21"/>
      <c r="Q19" s="22"/>
      <c r="R19" s="22"/>
      <c r="S19" s="31"/>
      <c r="T19" s="55">
        <f>S19*T2</f>
        <v>0</v>
      </c>
      <c r="U19" s="59">
        <f>S19*U4</f>
        <v>0</v>
      </c>
    </row>
    <row r="20" spans="1:21" ht="14.25">
      <c r="A20" s="2">
        <f t="shared" si="3"/>
        <v>43693</v>
      </c>
      <c r="B20" s="17">
        <f t="shared" si="4"/>
        <v>43693</v>
      </c>
      <c r="C20" s="16"/>
      <c r="D20" s="9"/>
      <c r="E20" s="9"/>
      <c r="F20" s="10">
        <f t="shared" si="0"/>
        <v>0</v>
      </c>
      <c r="G20" s="9"/>
      <c r="H20" s="9"/>
      <c r="I20" s="10">
        <f t="shared" si="1"/>
        <v>0</v>
      </c>
      <c r="J20" s="9"/>
      <c r="K20" s="9"/>
      <c r="L20" s="10">
        <f t="shared" si="2"/>
        <v>0</v>
      </c>
      <c r="M20" s="27"/>
      <c r="N20" s="29"/>
      <c r="O20" s="34"/>
      <c r="P20" s="21"/>
      <c r="Q20" s="22"/>
      <c r="R20" s="22"/>
      <c r="S20" s="31"/>
      <c r="T20" s="55">
        <f>S20*T2</f>
        <v>0</v>
      </c>
      <c r="U20" s="59">
        <f>S20*U4</f>
        <v>0</v>
      </c>
    </row>
    <row r="21" spans="1:21" ht="14.25">
      <c r="A21" s="2">
        <f t="shared" si="3"/>
        <v>43694</v>
      </c>
      <c r="B21" s="17">
        <f t="shared" si="4"/>
        <v>43694</v>
      </c>
      <c r="C21" s="16"/>
      <c r="D21" s="9"/>
      <c r="E21" s="9"/>
      <c r="F21" s="10">
        <f t="shared" si="0"/>
        <v>0</v>
      </c>
      <c r="G21" s="9"/>
      <c r="H21" s="9"/>
      <c r="I21" s="10">
        <f t="shared" si="1"/>
        <v>0</v>
      </c>
      <c r="J21" s="9"/>
      <c r="K21" s="9"/>
      <c r="L21" s="10">
        <f t="shared" si="2"/>
        <v>0</v>
      </c>
      <c r="M21" s="27"/>
      <c r="N21" s="29"/>
      <c r="O21" s="34"/>
      <c r="P21" s="21"/>
      <c r="Q21" s="22"/>
      <c r="R21" s="22"/>
      <c r="S21" s="31"/>
      <c r="T21" s="55">
        <f>S21*T2</f>
        <v>0</v>
      </c>
      <c r="U21" s="59">
        <f>S21*U4</f>
        <v>0</v>
      </c>
    </row>
    <row r="22" spans="1:21" ht="14.25">
      <c r="A22" s="2">
        <f t="shared" si="3"/>
        <v>43695</v>
      </c>
      <c r="B22" s="17">
        <f t="shared" si="4"/>
        <v>43695</v>
      </c>
      <c r="C22" s="16"/>
      <c r="D22" s="9"/>
      <c r="E22" s="9"/>
      <c r="F22" s="10">
        <f t="shared" si="0"/>
        <v>0</v>
      </c>
      <c r="G22" s="9"/>
      <c r="H22" s="9"/>
      <c r="I22" s="10">
        <f t="shared" si="1"/>
        <v>0</v>
      </c>
      <c r="J22" s="9"/>
      <c r="K22" s="9"/>
      <c r="L22" s="10">
        <f t="shared" si="2"/>
        <v>0</v>
      </c>
      <c r="M22" s="27"/>
      <c r="N22" s="29"/>
      <c r="O22" s="34"/>
      <c r="P22" s="21"/>
      <c r="Q22" s="22"/>
      <c r="R22" s="22"/>
      <c r="S22" s="31"/>
      <c r="T22" s="55">
        <f>S22*T2</f>
        <v>0</v>
      </c>
      <c r="U22" s="59">
        <f>S22*U4</f>
        <v>0</v>
      </c>
    </row>
    <row r="23" spans="1:21" ht="14.25">
      <c r="A23" s="2">
        <f t="shared" si="3"/>
        <v>43696</v>
      </c>
      <c r="B23" s="17">
        <f t="shared" si="4"/>
        <v>43696</v>
      </c>
      <c r="C23" s="16"/>
      <c r="D23" s="9"/>
      <c r="E23" s="9"/>
      <c r="F23" s="10">
        <f t="shared" si="0"/>
        <v>0</v>
      </c>
      <c r="G23" s="9"/>
      <c r="H23" s="9"/>
      <c r="I23" s="10">
        <f t="shared" si="1"/>
        <v>0</v>
      </c>
      <c r="J23" s="9"/>
      <c r="K23" s="9"/>
      <c r="L23" s="10">
        <f t="shared" si="2"/>
        <v>0</v>
      </c>
      <c r="M23" s="27"/>
      <c r="N23" s="29"/>
      <c r="O23" s="34"/>
      <c r="P23" s="21"/>
      <c r="Q23" s="22"/>
      <c r="R23" s="22"/>
      <c r="S23" s="31"/>
      <c r="T23" s="55">
        <f>S23*T2</f>
        <v>0</v>
      </c>
      <c r="U23" s="59">
        <f>S23*U4</f>
        <v>0</v>
      </c>
    </row>
    <row r="24" spans="1:21" ht="14.25">
      <c r="A24" s="2">
        <f t="shared" si="3"/>
        <v>43697</v>
      </c>
      <c r="B24" s="17">
        <f t="shared" si="4"/>
        <v>43697</v>
      </c>
      <c r="C24" s="16"/>
      <c r="D24" s="9"/>
      <c r="E24" s="9"/>
      <c r="F24" s="10">
        <f t="shared" si="0"/>
        <v>0</v>
      </c>
      <c r="G24" s="9"/>
      <c r="H24" s="9"/>
      <c r="I24" s="10">
        <f t="shared" si="1"/>
        <v>0</v>
      </c>
      <c r="J24" s="9"/>
      <c r="K24" s="9"/>
      <c r="L24" s="10">
        <f t="shared" si="2"/>
        <v>0</v>
      </c>
      <c r="M24" s="27"/>
      <c r="N24" s="29"/>
      <c r="O24" s="34"/>
      <c r="P24" s="21"/>
      <c r="Q24" s="22"/>
      <c r="R24" s="22"/>
      <c r="S24" s="31"/>
      <c r="T24" s="55">
        <f>S24*T2</f>
        <v>0</v>
      </c>
      <c r="U24" s="59">
        <f>S24*U4</f>
        <v>0</v>
      </c>
    </row>
    <row r="25" spans="1:21" ht="14.25">
      <c r="A25" s="2">
        <f t="shared" si="3"/>
        <v>43698</v>
      </c>
      <c r="B25" s="17">
        <f t="shared" si="4"/>
        <v>43698</v>
      </c>
      <c r="C25" s="16"/>
      <c r="D25" s="9"/>
      <c r="E25" s="9"/>
      <c r="F25" s="10">
        <f t="shared" si="0"/>
        <v>0</v>
      </c>
      <c r="G25" s="9"/>
      <c r="H25" s="9"/>
      <c r="I25" s="10">
        <f t="shared" si="1"/>
        <v>0</v>
      </c>
      <c r="J25" s="9"/>
      <c r="K25" s="9"/>
      <c r="L25" s="10">
        <f t="shared" si="2"/>
        <v>0</v>
      </c>
      <c r="M25" s="27"/>
      <c r="N25" s="29"/>
      <c r="O25" s="34"/>
      <c r="P25" s="21"/>
      <c r="Q25" s="22"/>
      <c r="R25" s="22"/>
      <c r="S25" s="31"/>
      <c r="T25" s="55">
        <f>S25*T2</f>
        <v>0</v>
      </c>
      <c r="U25" s="59">
        <f>S25*U4</f>
        <v>0</v>
      </c>
    </row>
    <row r="26" spans="1:21" ht="14.25">
      <c r="A26" s="2">
        <f t="shared" si="3"/>
        <v>43699</v>
      </c>
      <c r="B26" s="17">
        <f t="shared" si="4"/>
        <v>43699</v>
      </c>
      <c r="C26" s="16"/>
      <c r="D26" s="9"/>
      <c r="E26" s="9"/>
      <c r="F26" s="10">
        <f t="shared" si="0"/>
        <v>0</v>
      </c>
      <c r="G26" s="9"/>
      <c r="H26" s="9"/>
      <c r="I26" s="10">
        <f t="shared" si="1"/>
        <v>0</v>
      </c>
      <c r="J26" s="9"/>
      <c r="K26" s="9"/>
      <c r="L26" s="10">
        <f t="shared" si="2"/>
        <v>0</v>
      </c>
      <c r="M26" s="27"/>
      <c r="N26" s="29"/>
      <c r="O26" s="34"/>
      <c r="P26" s="21"/>
      <c r="Q26" s="22"/>
      <c r="R26" s="22"/>
      <c r="S26" s="31"/>
      <c r="T26" s="55">
        <f>S26*T2</f>
        <v>0</v>
      </c>
      <c r="U26" s="59">
        <f>S26*U4</f>
        <v>0</v>
      </c>
    </row>
    <row r="27" spans="1:21" ht="14.25">
      <c r="A27" s="2">
        <f t="shared" si="3"/>
        <v>43700</v>
      </c>
      <c r="B27" s="17">
        <f t="shared" si="4"/>
        <v>43700</v>
      </c>
      <c r="C27" s="16"/>
      <c r="D27" s="9"/>
      <c r="E27" s="9"/>
      <c r="F27" s="10">
        <f t="shared" si="0"/>
        <v>0</v>
      </c>
      <c r="G27" s="9"/>
      <c r="H27" s="9"/>
      <c r="I27" s="10">
        <f t="shared" si="1"/>
        <v>0</v>
      </c>
      <c r="J27" s="9"/>
      <c r="K27" s="9"/>
      <c r="L27" s="10">
        <f t="shared" si="2"/>
        <v>0</v>
      </c>
      <c r="M27" s="27"/>
      <c r="N27" s="29"/>
      <c r="O27" s="34"/>
      <c r="P27" s="21"/>
      <c r="Q27" s="22"/>
      <c r="R27" s="22"/>
      <c r="S27" s="31"/>
      <c r="T27" s="55">
        <f>S27*T2</f>
        <v>0</v>
      </c>
      <c r="U27" s="59">
        <f>S27*U4</f>
        <v>0</v>
      </c>
    </row>
    <row r="28" spans="1:21" ht="14.25">
      <c r="A28" s="2">
        <f t="shared" si="3"/>
        <v>43701</v>
      </c>
      <c r="B28" s="17">
        <f t="shared" si="4"/>
        <v>43701</v>
      </c>
      <c r="C28" s="16"/>
      <c r="D28" s="9"/>
      <c r="E28" s="9"/>
      <c r="F28" s="10">
        <f t="shared" si="0"/>
        <v>0</v>
      </c>
      <c r="G28" s="9"/>
      <c r="H28" s="9"/>
      <c r="I28" s="10">
        <f t="shared" si="1"/>
        <v>0</v>
      </c>
      <c r="J28" s="9"/>
      <c r="K28" s="9"/>
      <c r="L28" s="10">
        <f t="shared" si="2"/>
        <v>0</v>
      </c>
      <c r="M28" s="27"/>
      <c r="N28" s="29"/>
      <c r="O28" s="34"/>
      <c r="P28" s="21"/>
      <c r="Q28" s="22"/>
      <c r="R28" s="22"/>
      <c r="S28" s="31"/>
      <c r="T28" s="55">
        <f>S28*T2</f>
        <v>0</v>
      </c>
      <c r="U28" s="59">
        <f>S28*U4</f>
        <v>0</v>
      </c>
    </row>
    <row r="29" spans="1:21" ht="14.25">
      <c r="A29" s="2">
        <f t="shared" si="3"/>
        <v>43702</v>
      </c>
      <c r="B29" s="17">
        <f t="shared" si="4"/>
        <v>43702</v>
      </c>
      <c r="C29" s="16"/>
      <c r="D29" s="9"/>
      <c r="E29" s="9"/>
      <c r="F29" s="10">
        <f t="shared" si="0"/>
        <v>0</v>
      </c>
      <c r="G29" s="9"/>
      <c r="H29" s="9"/>
      <c r="I29" s="10">
        <f t="shared" si="1"/>
        <v>0</v>
      </c>
      <c r="J29" s="9"/>
      <c r="K29" s="9"/>
      <c r="L29" s="10">
        <f t="shared" si="2"/>
        <v>0</v>
      </c>
      <c r="M29" s="27"/>
      <c r="N29" s="29"/>
      <c r="O29" s="34"/>
      <c r="P29" s="21"/>
      <c r="Q29" s="22"/>
      <c r="R29" s="22"/>
      <c r="S29" s="31"/>
      <c r="T29" s="55">
        <f>S29*T2</f>
        <v>0</v>
      </c>
      <c r="U29" s="59">
        <f>S29*U4</f>
        <v>0</v>
      </c>
    </row>
    <row r="30" spans="1:21" ht="14.25">
      <c r="A30" s="2">
        <f t="shared" si="3"/>
        <v>43703</v>
      </c>
      <c r="B30" s="17">
        <f t="shared" si="4"/>
        <v>43703</v>
      </c>
      <c r="C30" s="16"/>
      <c r="D30" s="9"/>
      <c r="E30" s="9"/>
      <c r="F30" s="10">
        <f t="shared" si="0"/>
        <v>0</v>
      </c>
      <c r="G30" s="9"/>
      <c r="H30" s="9"/>
      <c r="I30" s="10">
        <f t="shared" si="1"/>
        <v>0</v>
      </c>
      <c r="J30" s="9"/>
      <c r="K30" s="9"/>
      <c r="L30" s="10">
        <f t="shared" si="2"/>
        <v>0</v>
      </c>
      <c r="M30" s="27"/>
      <c r="N30" s="29"/>
      <c r="O30" s="34"/>
      <c r="P30" s="21"/>
      <c r="Q30" s="22"/>
      <c r="R30" s="22"/>
      <c r="S30" s="31"/>
      <c r="T30" s="55">
        <f>S30*T2</f>
        <v>0</v>
      </c>
      <c r="U30" s="59">
        <f>S30*U4</f>
        <v>0</v>
      </c>
    </row>
    <row r="31" spans="1:21" ht="14.25">
      <c r="A31" s="2">
        <f t="shared" si="3"/>
        <v>43704</v>
      </c>
      <c r="B31" s="17">
        <f t="shared" si="4"/>
        <v>43704</v>
      </c>
      <c r="C31" s="16"/>
      <c r="D31" s="9"/>
      <c r="E31" s="9"/>
      <c r="F31" s="10">
        <f t="shared" si="0"/>
        <v>0</v>
      </c>
      <c r="G31" s="9"/>
      <c r="H31" s="9"/>
      <c r="I31" s="10">
        <f t="shared" si="1"/>
        <v>0</v>
      </c>
      <c r="J31" s="9"/>
      <c r="K31" s="9"/>
      <c r="L31" s="10">
        <f t="shared" si="2"/>
        <v>0</v>
      </c>
      <c r="M31" s="27"/>
      <c r="N31" s="29"/>
      <c r="O31" s="34"/>
      <c r="P31" s="21"/>
      <c r="Q31" s="22"/>
      <c r="R31" s="22"/>
      <c r="S31" s="31"/>
      <c r="T31" s="55">
        <f>S31*T2</f>
        <v>0</v>
      </c>
      <c r="U31" s="59">
        <f>S31*U4</f>
        <v>0</v>
      </c>
    </row>
    <row r="32" spans="1:21" ht="14.25">
      <c r="A32" s="2">
        <f t="shared" si="3"/>
        <v>43705</v>
      </c>
      <c r="B32" s="17">
        <f>B31+1</f>
        <v>43705</v>
      </c>
      <c r="C32" s="16"/>
      <c r="D32" s="9"/>
      <c r="E32" s="9"/>
      <c r="F32" s="10">
        <f t="shared" si="0"/>
        <v>0</v>
      </c>
      <c r="G32" s="9"/>
      <c r="H32" s="9"/>
      <c r="I32" s="10">
        <f t="shared" si="1"/>
        <v>0</v>
      </c>
      <c r="J32" s="9"/>
      <c r="K32" s="9"/>
      <c r="L32" s="10">
        <f t="shared" si="2"/>
        <v>0</v>
      </c>
      <c r="M32" s="27"/>
      <c r="N32" s="29"/>
      <c r="O32" s="34"/>
      <c r="P32" s="21"/>
      <c r="Q32" s="22"/>
      <c r="R32" s="22"/>
      <c r="S32" s="31"/>
      <c r="T32" s="55">
        <f>S32*T2</f>
        <v>0</v>
      </c>
      <c r="U32" s="59">
        <f>S32*U4</f>
        <v>0</v>
      </c>
    </row>
    <row r="33" spans="1:21" ht="14.25">
      <c r="A33" s="2">
        <f t="shared" si="3"/>
        <v>43706</v>
      </c>
      <c r="B33" s="25">
        <f>IF(ISNUMBER(B32),IF(MONTH(B32+1)=MONTH(B32),B32+1,""),"")</f>
        <v>43706</v>
      </c>
      <c r="C33" s="16"/>
      <c r="D33" s="9"/>
      <c r="E33" s="9"/>
      <c r="F33" s="10">
        <f t="shared" si="0"/>
        <v>0</v>
      </c>
      <c r="G33" s="9"/>
      <c r="H33" s="9"/>
      <c r="I33" s="10">
        <f t="shared" si="1"/>
        <v>0</v>
      </c>
      <c r="J33" s="9"/>
      <c r="K33" s="9"/>
      <c r="L33" s="10">
        <f t="shared" si="2"/>
        <v>0</v>
      </c>
      <c r="M33" s="27"/>
      <c r="N33" s="29"/>
      <c r="O33" s="34"/>
      <c r="P33" s="21"/>
      <c r="Q33" s="22"/>
      <c r="R33" s="22"/>
      <c r="S33" s="31"/>
      <c r="T33" s="55">
        <f>S33*T2</f>
        <v>0</v>
      </c>
      <c r="U33" s="59">
        <f>S33*U4</f>
        <v>0</v>
      </c>
    </row>
    <row r="34" spans="1:21" ht="14.25">
      <c r="A34" s="2">
        <f t="shared" si="3"/>
        <v>43707</v>
      </c>
      <c r="B34" s="25">
        <f>IF(ISNUMBER(B33),IF(MONTH(B33+1)=MONTH(B33),B33+1,""),"")</f>
        <v>43707</v>
      </c>
      <c r="C34" s="16"/>
      <c r="D34" s="9"/>
      <c r="E34" s="9"/>
      <c r="F34" s="10">
        <f t="shared" si="0"/>
        <v>0</v>
      </c>
      <c r="G34" s="9"/>
      <c r="H34" s="9"/>
      <c r="I34" s="10">
        <f t="shared" si="1"/>
        <v>0</v>
      </c>
      <c r="J34" s="9"/>
      <c r="K34" s="9"/>
      <c r="L34" s="10">
        <f t="shared" si="2"/>
        <v>0</v>
      </c>
      <c r="M34" s="27"/>
      <c r="N34" s="29"/>
      <c r="O34" s="34"/>
      <c r="P34" s="21"/>
      <c r="Q34" s="22"/>
      <c r="R34" s="22"/>
      <c r="S34" s="31"/>
      <c r="T34" s="55">
        <f>S34*T2</f>
        <v>0</v>
      </c>
      <c r="U34" s="59">
        <f>S34*U4</f>
        <v>0</v>
      </c>
    </row>
    <row r="35" spans="1:21" ht="14.25">
      <c r="A35" s="2">
        <f t="shared" si="3"/>
        <v>43708</v>
      </c>
      <c r="B35" s="43">
        <f>IF(ISNUMBER(B34),IF(MONTH(B34+1)=MONTH(B34),B34+1,""),"")</f>
        <v>43708</v>
      </c>
      <c r="C35" s="16"/>
      <c r="D35" s="23"/>
      <c r="E35" s="23"/>
      <c r="F35" s="24">
        <f t="shared" si="0"/>
        <v>0</v>
      </c>
      <c r="G35" s="23"/>
      <c r="H35" s="23"/>
      <c r="I35" s="24">
        <f t="shared" si="1"/>
        <v>0</v>
      </c>
      <c r="J35" s="23"/>
      <c r="K35" s="23"/>
      <c r="L35" s="24">
        <f t="shared" si="2"/>
        <v>0</v>
      </c>
      <c r="M35" s="28"/>
      <c r="N35" s="30"/>
      <c r="O35" s="44"/>
      <c r="P35" s="45"/>
      <c r="Q35" s="46"/>
      <c r="R35" s="46"/>
      <c r="S35" s="32"/>
      <c r="T35" s="56">
        <f>S35*T2</f>
        <v>0</v>
      </c>
      <c r="U35" s="59">
        <f>S35*U4</f>
        <v>0</v>
      </c>
    </row>
    <row r="36" spans="2:42" ht="14.25">
      <c r="B36" s="53"/>
      <c r="C36" s="49"/>
      <c r="D36" s="138">
        <f>SUM(F5:F35)</f>
        <v>0</v>
      </c>
      <c r="E36" s="138"/>
      <c r="F36" s="138"/>
      <c r="G36" s="138">
        <f>SUM(I5:I35)</f>
        <v>0</v>
      </c>
      <c r="H36" s="138"/>
      <c r="I36" s="138"/>
      <c r="J36" s="138">
        <f>SUM(L5:L35)</f>
        <v>0</v>
      </c>
      <c r="K36" s="138"/>
      <c r="L36" s="138"/>
      <c r="M36" s="50">
        <f>SUMPRODUCT(M5:M35)</f>
        <v>0</v>
      </c>
      <c r="N36" s="50">
        <f>SUM(N5:N35)</f>
        <v>0</v>
      </c>
      <c r="O36" s="51" t="s">
        <v>54</v>
      </c>
      <c r="P36" s="60">
        <f>SUM(P5:P35)</f>
        <v>0</v>
      </c>
      <c r="Q36" s="60">
        <f>SUM(Q5:Q35)</f>
        <v>0</v>
      </c>
      <c r="R36" s="60">
        <f>SUM(R5:R35)</f>
        <v>0</v>
      </c>
      <c r="S36" s="52">
        <f>SUM(S5:S35)</f>
        <v>0</v>
      </c>
      <c r="T36" s="57">
        <f>SUM(T5:T35)</f>
        <v>0</v>
      </c>
      <c r="U36" s="58">
        <f>SUM(U5:U35)</f>
        <v>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</row>
    <row r="37" spans="2:42" ht="14.25">
      <c r="B37" s="41" t="s">
        <v>49</v>
      </c>
      <c r="C37" s="15"/>
      <c r="D37" s="19"/>
      <c r="E37" s="19"/>
      <c r="F37" s="19"/>
      <c r="G37" s="19"/>
      <c r="H37" s="19"/>
      <c r="I37" s="137"/>
      <c r="J37" s="137"/>
      <c r="K37" s="47" t="s">
        <v>50</v>
      </c>
      <c r="L37" s="47"/>
      <c r="M37" s="47"/>
      <c r="N37" s="47"/>
      <c r="O37" s="47"/>
      <c r="P37" s="47"/>
      <c r="Q37" s="47"/>
      <c r="R37" s="47"/>
      <c r="S37" s="48" t="s">
        <v>60</v>
      </c>
      <c r="T37" s="80">
        <f>S36</f>
        <v>0</v>
      </c>
      <c r="U37" s="81">
        <f>S36</f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</row>
    <row r="38" spans="2:21" ht="48.75" customHeight="1">
      <c r="B38" s="125" t="s">
        <v>6</v>
      </c>
      <c r="C38" s="126"/>
      <c r="D38" s="126"/>
      <c r="E38" s="127"/>
      <c r="F38" s="128"/>
      <c r="G38" s="129"/>
      <c r="H38" s="129"/>
      <c r="I38" s="129"/>
      <c r="J38" s="130" t="s">
        <v>51</v>
      </c>
      <c r="K38" s="131"/>
      <c r="L38" s="131"/>
      <c r="M38" s="132"/>
      <c r="N38" s="133" t="s">
        <v>57</v>
      </c>
      <c r="O38" s="134"/>
      <c r="P38" s="134"/>
      <c r="Q38" s="134"/>
      <c r="R38" s="134"/>
      <c r="S38" s="135"/>
      <c r="T38" s="135"/>
      <c r="U38" s="136"/>
    </row>
  </sheetData>
  <sheetProtection password="DE7F" sheet="1" objects="1" scenarios="1" selectLockedCells="1"/>
  <mergeCells count="32">
    <mergeCell ref="Z6:AC6"/>
    <mergeCell ref="D36:F36"/>
    <mergeCell ref="G36:I36"/>
    <mergeCell ref="J36:L36"/>
    <mergeCell ref="I37:J37"/>
    <mergeCell ref="B38:E38"/>
    <mergeCell ref="F38:I38"/>
    <mergeCell ref="J38:M38"/>
    <mergeCell ref="N38:U38"/>
    <mergeCell ref="R1:R4"/>
    <mergeCell ref="S1:U1"/>
    <mergeCell ref="S2:S4"/>
    <mergeCell ref="T2:T3"/>
    <mergeCell ref="U2:U3"/>
    <mergeCell ref="D3:D4"/>
    <mergeCell ref="E3:E4"/>
    <mergeCell ref="G3:G4"/>
    <mergeCell ref="H3:H4"/>
    <mergeCell ref="J3:J4"/>
    <mergeCell ref="L1:L4"/>
    <mergeCell ref="M1:M4"/>
    <mergeCell ref="N1:N4"/>
    <mergeCell ref="O1:O4"/>
    <mergeCell ref="P1:P4"/>
    <mergeCell ref="Q1:Q4"/>
    <mergeCell ref="B1:C2"/>
    <mergeCell ref="D1:E2"/>
    <mergeCell ref="F1:F4"/>
    <mergeCell ref="G1:H2"/>
    <mergeCell ref="I1:I4"/>
    <mergeCell ref="J1:K2"/>
    <mergeCell ref="K3:K4"/>
  </mergeCells>
  <conditionalFormatting sqref="T5:T36">
    <cfRule type="containsErrors" priority="3" dxfId="36">
      <formula>ISERROR(T5)</formula>
    </cfRule>
  </conditionalFormatting>
  <conditionalFormatting sqref="B5:B35">
    <cfRule type="expression" priority="2" dxfId="37">
      <formula>IF(OR(WEEKDAY(B5)=1,WEEKDAY(B5)=7),TRUE,FALSE)</formula>
    </cfRule>
  </conditionalFormatting>
  <conditionalFormatting sqref="U5:U36">
    <cfRule type="expression" priority="1" dxfId="38">
      <formula>$U$4=ISBLANK(Cell)</formula>
    </cfRule>
  </conditionalFormatting>
  <dataValidations count="5">
    <dataValidation type="list" allowBlank="1" showInputMessage="1" showErrorMessage="1" sqref="B1">
      <formula1>annee</formula1>
    </dataValidation>
    <dataValidation type="list" allowBlank="1" showInputMessage="1" showErrorMessage="1" sqref="D1:E2 G1:H2 J1:K2">
      <formula1>accueil</formula1>
    </dataValidation>
    <dataValidation type="list" allowBlank="1" showInputMessage="1" showErrorMessage="1" sqref="O5:O35">
      <formula1>absences</formula1>
    </dataValidation>
    <dataValidation type="list" allowBlank="1" showInputMessage="1" showErrorMessage="1" sqref="B4">
      <formula1>mois</formula1>
    </dataValidation>
    <dataValidation type="list" allowBlank="1" showInputMessage="1" showErrorMessage="1" sqref="T2:T3">
      <formula1>fiscal</formula1>
    </dataValidation>
  </dataValidations>
  <printOptions/>
  <pageMargins left="0.1990625" right="0" top="0" bottom="0" header="0" footer="0"/>
  <pageSetup fitToHeight="1" fitToWidth="1"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mensuel</dc:title>
  <dc:subject/>
  <dc:creator>ANAMAAF-SUPNAAFAM-UNSA</dc:creator>
  <cp:keywords/>
  <dc:description/>
  <cp:lastModifiedBy>utilisateur</cp:lastModifiedBy>
  <cp:lastPrinted>2015-08-26T21:34:12Z</cp:lastPrinted>
  <dcterms:created xsi:type="dcterms:W3CDTF">2015-07-01T08:54:54Z</dcterms:created>
  <dcterms:modified xsi:type="dcterms:W3CDTF">2019-01-19T17:50:56Z</dcterms:modified>
  <cp:category/>
  <cp:version/>
  <cp:contentType/>
  <cp:contentStatus/>
</cp:coreProperties>
</file>